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torage/Box Sync/"/>
    </mc:Choice>
  </mc:AlternateContent>
  <xr:revisionPtr revIDLastSave="0" documentId="13_ncr:1_{7895CBAF-3A96-6140-99D7-5BBE4C7DA8C2}" xr6:coauthVersionLast="43" xr6:coauthVersionMax="43" xr10:uidLastSave="{00000000-0000-0000-0000-000000000000}"/>
  <bookViews>
    <workbookView xWindow="0" yWindow="460" windowWidth="25600" windowHeight="15540" xr2:uid="{5EB4F42D-9538-444A-A4B1-F9E925356590}"/>
  </bookViews>
  <sheets>
    <sheet name="Model" sheetId="1" r:id="rId1"/>
    <sheet name="US Market Proje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9" i="1"/>
  <c r="C31" i="1"/>
  <c r="E7" i="1"/>
  <c r="E8" i="1" s="1"/>
  <c r="E9" i="1" s="1"/>
  <c r="E10" i="1" s="1"/>
  <c r="E11" i="1" s="1"/>
  <c r="E12" i="1" s="1"/>
  <c r="E13" i="1" s="1"/>
  <c r="E14" i="1" s="1"/>
  <c r="E15" i="1" s="1"/>
  <c r="E16" i="1" s="1"/>
  <c r="C52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F63" i="1" l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62" i="1"/>
  <c r="B52" i="1" l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35" i="1"/>
  <c r="B32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33" i="1"/>
  <c r="B38" i="1" l="1"/>
  <c r="C32" i="1"/>
  <c r="B16" i="1" l="1"/>
  <c r="B40" i="1" l="1"/>
  <c r="A51" i="1" l="1"/>
  <c r="C37" i="1" l="1"/>
  <c r="D36" i="1" l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C36" i="1"/>
  <c r="F183" i="1" l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D30" i="1" l="1"/>
  <c r="E30" i="1" s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AJ30" i="1" s="1"/>
  <c r="AK30" i="1" s="1"/>
  <c r="AL30" i="1" s="1"/>
  <c r="AM30" i="1" s="1"/>
  <c r="AN30" i="1" s="1"/>
  <c r="AO30" i="1" s="1"/>
  <c r="AP30" i="1" s="1"/>
  <c r="AQ30" i="1" s="1"/>
  <c r="AR30" i="1" s="1"/>
  <c r="AS30" i="1" s="1"/>
  <c r="AT30" i="1" s="1"/>
  <c r="AU30" i="1" s="1"/>
  <c r="AV30" i="1" s="1"/>
  <c r="AW30" i="1" s="1"/>
  <c r="AX30" i="1" s="1"/>
  <c r="AY30" i="1" s="1"/>
  <c r="AZ30" i="1" s="1"/>
  <c r="BA30" i="1" s="1"/>
  <c r="BB30" i="1" s="1"/>
  <c r="BC30" i="1" s="1"/>
  <c r="BD30" i="1" s="1"/>
  <c r="BE30" i="1" s="1"/>
  <c r="BF30" i="1" s="1"/>
  <c r="BG30" i="1" s="1"/>
  <c r="BH30" i="1" s="1"/>
  <c r="BI30" i="1" s="1"/>
  <c r="BJ30" i="1" s="1"/>
  <c r="BK30" i="1" s="1"/>
  <c r="BL30" i="1" s="1"/>
  <c r="BM30" i="1" s="1"/>
  <c r="BN30" i="1" s="1"/>
  <c r="BO30" i="1" s="1"/>
  <c r="BP30" i="1" s="1"/>
  <c r="BQ30" i="1" s="1"/>
  <c r="BR30" i="1" s="1"/>
  <c r="BS30" i="1" s="1"/>
  <c r="BT30" i="1" s="1"/>
  <c r="BU30" i="1" s="1"/>
  <c r="BV30" i="1" s="1"/>
  <c r="BW30" i="1" s="1"/>
  <c r="BX30" i="1" s="1"/>
  <c r="BY30" i="1" s="1"/>
  <c r="BZ30" i="1" s="1"/>
  <c r="CA30" i="1" s="1"/>
  <c r="CB30" i="1" s="1"/>
  <c r="CC30" i="1" s="1"/>
  <c r="CD30" i="1" s="1"/>
  <c r="CE30" i="1" s="1"/>
  <c r="CF30" i="1" s="1"/>
  <c r="CG30" i="1" s="1"/>
  <c r="CH30" i="1" s="1"/>
  <c r="CI30" i="1" s="1"/>
  <c r="CJ30" i="1" s="1"/>
  <c r="CK30" i="1" s="1"/>
  <c r="CL30" i="1" s="1"/>
  <c r="CM30" i="1" s="1"/>
  <c r="CN30" i="1" s="1"/>
  <c r="CO30" i="1" s="1"/>
  <c r="CP30" i="1" s="1"/>
  <c r="CQ30" i="1" s="1"/>
  <c r="CR30" i="1" s="1"/>
  <c r="CS30" i="1" s="1"/>
  <c r="CT30" i="1" s="1"/>
  <c r="CU30" i="1" s="1"/>
  <c r="CV30" i="1" s="1"/>
  <c r="CW30" i="1" s="1"/>
  <c r="CX30" i="1" s="1"/>
  <c r="CY30" i="1" s="1"/>
  <c r="CZ30" i="1" s="1"/>
  <c r="DA30" i="1" s="1"/>
  <c r="DB30" i="1" s="1"/>
  <c r="DC30" i="1" s="1"/>
  <c r="DD30" i="1" s="1"/>
  <c r="DE30" i="1" s="1"/>
  <c r="DF30" i="1" s="1"/>
  <c r="DG30" i="1" s="1"/>
  <c r="DH30" i="1" s="1"/>
  <c r="DI30" i="1" s="1"/>
  <c r="DJ30" i="1" s="1"/>
  <c r="DK30" i="1" s="1"/>
  <c r="DL30" i="1" s="1"/>
  <c r="DM30" i="1" s="1"/>
  <c r="DN30" i="1" s="1"/>
  <c r="DO30" i="1" s="1"/>
  <c r="DP30" i="1" s="1"/>
  <c r="DQ30" i="1" s="1"/>
  <c r="DR30" i="1" s="1"/>
  <c r="D29" i="1"/>
  <c r="A63" i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B23" i="1"/>
  <c r="D28" i="1"/>
  <c r="E28" i="1" s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Q28" i="1" s="1"/>
  <c r="R28" i="1" s="1"/>
  <c r="S28" i="1" s="1"/>
  <c r="T28" i="1" s="1"/>
  <c r="U28" i="1" s="1"/>
  <c r="V28" i="1" s="1"/>
  <c r="W28" i="1" s="1"/>
  <c r="X28" i="1" s="1"/>
  <c r="Y28" i="1" s="1"/>
  <c r="Z28" i="1" s="1"/>
  <c r="AA28" i="1" s="1"/>
  <c r="AB28" i="1" s="1"/>
  <c r="AC28" i="1" s="1"/>
  <c r="AD28" i="1" s="1"/>
  <c r="AE28" i="1" s="1"/>
  <c r="AF28" i="1" s="1"/>
  <c r="AG28" i="1" s="1"/>
  <c r="AH28" i="1" s="1"/>
  <c r="AI28" i="1" s="1"/>
  <c r="AJ28" i="1" s="1"/>
  <c r="AK28" i="1" s="1"/>
  <c r="AL28" i="1" s="1"/>
  <c r="AM28" i="1" s="1"/>
  <c r="AN28" i="1" s="1"/>
  <c r="AO28" i="1" s="1"/>
  <c r="AP28" i="1" s="1"/>
  <c r="AQ28" i="1" s="1"/>
  <c r="AR28" i="1" s="1"/>
  <c r="AS28" i="1" s="1"/>
  <c r="AT28" i="1" s="1"/>
  <c r="AU28" i="1" s="1"/>
  <c r="AV28" i="1" s="1"/>
  <c r="AW28" i="1" s="1"/>
  <c r="AX28" i="1" s="1"/>
  <c r="AY28" i="1" s="1"/>
  <c r="AZ28" i="1" s="1"/>
  <c r="BA28" i="1" s="1"/>
  <c r="BB28" i="1" s="1"/>
  <c r="BC28" i="1" s="1"/>
  <c r="BD28" i="1" s="1"/>
  <c r="BE28" i="1" s="1"/>
  <c r="BF28" i="1" s="1"/>
  <c r="BG28" i="1" s="1"/>
  <c r="BH28" i="1" s="1"/>
  <c r="BI28" i="1" s="1"/>
  <c r="BJ28" i="1" s="1"/>
  <c r="BK28" i="1" s="1"/>
  <c r="BL28" i="1" s="1"/>
  <c r="BM28" i="1" s="1"/>
  <c r="BN28" i="1" s="1"/>
  <c r="BO28" i="1" s="1"/>
  <c r="BP28" i="1" s="1"/>
  <c r="BQ28" i="1" s="1"/>
  <c r="BR28" i="1" s="1"/>
  <c r="BS28" i="1" s="1"/>
  <c r="BT28" i="1" s="1"/>
  <c r="BU28" i="1" s="1"/>
  <c r="BV28" i="1" s="1"/>
  <c r="BW28" i="1" s="1"/>
  <c r="BX28" i="1" s="1"/>
  <c r="BY28" i="1" s="1"/>
  <c r="BZ28" i="1" s="1"/>
  <c r="CA28" i="1" s="1"/>
  <c r="CB28" i="1" s="1"/>
  <c r="CC28" i="1" s="1"/>
  <c r="CD28" i="1" s="1"/>
  <c r="CE28" i="1" s="1"/>
  <c r="CF28" i="1" s="1"/>
  <c r="CG28" i="1" s="1"/>
  <c r="CH28" i="1" s="1"/>
  <c r="CI28" i="1" s="1"/>
  <c r="CJ28" i="1" s="1"/>
  <c r="CK28" i="1" s="1"/>
  <c r="CL28" i="1" s="1"/>
  <c r="CM28" i="1" s="1"/>
  <c r="CN28" i="1" s="1"/>
  <c r="CO28" i="1" s="1"/>
  <c r="CP28" i="1" s="1"/>
  <c r="CQ28" i="1" s="1"/>
  <c r="CR28" i="1" s="1"/>
  <c r="CS28" i="1" s="1"/>
  <c r="CT28" i="1" s="1"/>
  <c r="CU28" i="1" s="1"/>
  <c r="CV28" i="1" s="1"/>
  <c r="CW28" i="1" s="1"/>
  <c r="CX28" i="1" s="1"/>
  <c r="CY28" i="1" s="1"/>
  <c r="CZ28" i="1" s="1"/>
  <c r="DA28" i="1" s="1"/>
  <c r="DB28" i="1" s="1"/>
  <c r="DC28" i="1" s="1"/>
  <c r="DD28" i="1" s="1"/>
  <c r="DE28" i="1" s="1"/>
  <c r="DF28" i="1" s="1"/>
  <c r="DG28" i="1" s="1"/>
  <c r="DH28" i="1" s="1"/>
  <c r="DI28" i="1" s="1"/>
  <c r="DJ28" i="1" s="1"/>
  <c r="DK28" i="1" s="1"/>
  <c r="DL28" i="1" s="1"/>
  <c r="DM28" i="1" s="1"/>
  <c r="DN28" i="1" s="1"/>
  <c r="DO28" i="1" s="1"/>
  <c r="DP28" i="1" s="1"/>
  <c r="DQ28" i="1" s="1"/>
  <c r="DR28" i="1" s="1"/>
  <c r="D34" i="1" l="1"/>
  <c r="C38" i="1"/>
  <c r="E29" i="1"/>
  <c r="F29" i="1" s="1"/>
  <c r="D31" i="1"/>
  <c r="D32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AN34" i="1" s="1"/>
  <c r="AO34" i="1" s="1"/>
  <c r="AP34" i="1" s="1"/>
  <c r="AQ34" i="1" s="1"/>
  <c r="AR34" i="1" s="1"/>
  <c r="AS34" i="1" s="1"/>
  <c r="AT34" i="1" s="1"/>
  <c r="AU34" i="1" s="1"/>
  <c r="AV34" i="1" s="1"/>
  <c r="AW34" i="1" s="1"/>
  <c r="AX34" i="1" s="1"/>
  <c r="AY34" i="1" s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BK34" i="1" s="1"/>
  <c r="BL34" i="1" s="1"/>
  <c r="BM34" i="1" s="1"/>
  <c r="BN34" i="1" s="1"/>
  <c r="BO34" i="1" s="1"/>
  <c r="BP34" i="1" s="1"/>
  <c r="BQ34" i="1" s="1"/>
  <c r="BR34" i="1" s="1"/>
  <c r="BS34" i="1" s="1"/>
  <c r="BT34" i="1" s="1"/>
  <c r="BU34" i="1" s="1"/>
  <c r="BV34" i="1" s="1"/>
  <c r="BW34" i="1" s="1"/>
  <c r="BX34" i="1" s="1"/>
  <c r="BY34" i="1" s="1"/>
  <c r="BZ34" i="1" s="1"/>
  <c r="CA34" i="1" s="1"/>
  <c r="CB34" i="1" s="1"/>
  <c r="CC34" i="1" s="1"/>
  <c r="CD34" i="1" s="1"/>
  <c r="CE34" i="1" s="1"/>
  <c r="CF34" i="1" s="1"/>
  <c r="CG34" i="1" s="1"/>
  <c r="CH34" i="1" s="1"/>
  <c r="CI34" i="1" s="1"/>
  <c r="CJ34" i="1" s="1"/>
  <c r="CK34" i="1" s="1"/>
  <c r="CL34" i="1" s="1"/>
  <c r="CM34" i="1" s="1"/>
  <c r="CN34" i="1" s="1"/>
  <c r="CO34" i="1" s="1"/>
  <c r="CP34" i="1" s="1"/>
  <c r="CQ34" i="1" s="1"/>
  <c r="CR34" i="1" s="1"/>
  <c r="CS34" i="1" s="1"/>
  <c r="CT34" i="1" s="1"/>
  <c r="CU34" i="1" s="1"/>
  <c r="CV34" i="1" s="1"/>
  <c r="CW34" i="1" s="1"/>
  <c r="CX34" i="1" s="1"/>
  <c r="CY34" i="1" s="1"/>
  <c r="CZ34" i="1" s="1"/>
  <c r="DA34" i="1" s="1"/>
  <c r="DB34" i="1" s="1"/>
  <c r="DC34" i="1" s="1"/>
  <c r="DD34" i="1" s="1"/>
  <c r="DE34" i="1" s="1"/>
  <c r="DF34" i="1" s="1"/>
  <c r="DG34" i="1" s="1"/>
  <c r="DH34" i="1" s="1"/>
  <c r="DI34" i="1" s="1"/>
  <c r="DJ34" i="1" s="1"/>
  <c r="DK34" i="1" s="1"/>
  <c r="DL34" i="1" s="1"/>
  <c r="DM34" i="1" s="1"/>
  <c r="DN34" i="1" s="1"/>
  <c r="DO34" i="1" s="1"/>
  <c r="DP34" i="1" s="1"/>
  <c r="DQ34" i="1" s="1"/>
  <c r="DR34" i="1" s="1"/>
  <c r="D37" i="1" l="1"/>
  <c r="D38" i="1"/>
  <c r="F31" i="1"/>
  <c r="F32" i="1" s="1"/>
  <c r="E31" i="1"/>
  <c r="E32" i="1" s="1"/>
  <c r="G29" i="1"/>
  <c r="F37" i="1" l="1"/>
  <c r="F38" i="1"/>
  <c r="E37" i="1"/>
  <c r="E38" i="1" s="1"/>
  <c r="G31" i="1"/>
  <c r="G32" i="1" s="1"/>
  <c r="G37" i="1" s="1"/>
  <c r="H29" i="1"/>
  <c r="G38" i="1" l="1"/>
  <c r="H31" i="1"/>
  <c r="H32" i="1" s="1"/>
  <c r="I29" i="1"/>
  <c r="H37" i="1" l="1"/>
  <c r="H38" i="1"/>
  <c r="I31" i="1"/>
  <c r="I32" i="1" s="1"/>
  <c r="J29" i="1"/>
  <c r="I37" i="1" l="1"/>
  <c r="I38" i="1"/>
  <c r="J31" i="1"/>
  <c r="J32" i="1" s="1"/>
  <c r="K29" i="1"/>
  <c r="J37" i="1" l="1"/>
  <c r="J38" i="1" s="1"/>
  <c r="K31" i="1"/>
  <c r="K32" i="1" s="1"/>
  <c r="L29" i="1"/>
  <c r="K37" i="1" l="1"/>
  <c r="K38" i="1" s="1"/>
  <c r="L31" i="1"/>
  <c r="L32" i="1" s="1"/>
  <c r="M29" i="1"/>
  <c r="L37" i="1" l="1"/>
  <c r="L38" i="1" s="1"/>
  <c r="M31" i="1"/>
  <c r="M32" i="1" s="1"/>
  <c r="N29" i="1"/>
  <c r="M37" i="1" l="1"/>
  <c r="M38" i="1" s="1"/>
  <c r="N31" i="1"/>
  <c r="N32" i="1" s="1"/>
  <c r="O29" i="1"/>
  <c r="N37" i="1" l="1"/>
  <c r="N38" i="1" s="1"/>
  <c r="B51" i="1" s="1"/>
  <c r="B53" i="1" s="1"/>
  <c r="O31" i="1"/>
  <c r="O32" i="1" s="1"/>
  <c r="P29" i="1"/>
  <c r="B42" i="1" l="1"/>
  <c r="B44" i="1" s="1"/>
  <c r="B59" i="1"/>
  <c r="P31" i="1"/>
  <c r="P32" i="1" s="1"/>
  <c r="O37" i="1"/>
  <c r="O38" i="1" s="1"/>
  <c r="Q29" i="1"/>
  <c r="Q31" i="1" l="1"/>
  <c r="Q32" i="1" s="1"/>
  <c r="P37" i="1"/>
  <c r="P38" i="1" s="1"/>
  <c r="R29" i="1"/>
  <c r="R31" i="1" l="1"/>
  <c r="R32" i="1" s="1"/>
  <c r="Q37" i="1"/>
  <c r="Q38" i="1" s="1"/>
  <c r="S29" i="1"/>
  <c r="R37" i="1" l="1"/>
  <c r="R38" i="1"/>
  <c r="S31" i="1"/>
  <c r="S32" i="1" s="1"/>
  <c r="T29" i="1"/>
  <c r="S37" i="1" l="1"/>
  <c r="S38" i="1" s="1"/>
  <c r="T31" i="1"/>
  <c r="T32" i="1" s="1"/>
  <c r="U29" i="1"/>
  <c r="U31" i="1" l="1"/>
  <c r="U32" i="1" s="1"/>
  <c r="T37" i="1"/>
  <c r="T38" i="1" s="1"/>
  <c r="V29" i="1"/>
  <c r="U37" i="1" l="1"/>
  <c r="U38" i="1"/>
  <c r="V31" i="1"/>
  <c r="V32" i="1" s="1"/>
  <c r="W29" i="1"/>
  <c r="W31" i="1" l="1"/>
  <c r="W32" i="1" s="1"/>
  <c r="V37" i="1"/>
  <c r="V38" i="1" s="1"/>
  <c r="X29" i="1"/>
  <c r="W37" i="1" l="1"/>
  <c r="W38" i="1" s="1"/>
  <c r="X31" i="1"/>
  <c r="X32" i="1" s="1"/>
  <c r="Y29" i="1"/>
  <c r="X37" i="1" l="1"/>
  <c r="X38" i="1" s="1"/>
  <c r="Y31" i="1"/>
  <c r="Y32" i="1" s="1"/>
  <c r="Z29" i="1"/>
  <c r="Z31" i="1" l="1"/>
  <c r="Z32" i="1"/>
  <c r="Y37" i="1"/>
  <c r="Y38" i="1" s="1"/>
  <c r="AA29" i="1"/>
  <c r="Z37" i="1" l="1"/>
  <c r="Z38" i="1"/>
  <c r="AA31" i="1"/>
  <c r="AA32" i="1" s="1"/>
  <c r="AB29" i="1"/>
  <c r="AA37" i="1" l="1"/>
  <c r="AA38" i="1" s="1"/>
  <c r="AB31" i="1"/>
  <c r="AB32" i="1" s="1"/>
  <c r="AC29" i="1"/>
  <c r="AC31" i="1" l="1"/>
  <c r="AC32" i="1" s="1"/>
  <c r="AB37" i="1"/>
  <c r="AB38" i="1" s="1"/>
  <c r="AD29" i="1"/>
  <c r="AC37" i="1" l="1"/>
  <c r="AC38" i="1"/>
  <c r="AD31" i="1"/>
  <c r="AD32" i="1" s="1"/>
  <c r="AE29" i="1"/>
  <c r="AE31" i="1" l="1"/>
  <c r="AE32" i="1" s="1"/>
  <c r="AD37" i="1"/>
  <c r="AD38" i="1" s="1"/>
  <c r="AF29" i="1"/>
  <c r="AF31" i="1" l="1"/>
  <c r="AF32" i="1" s="1"/>
  <c r="AE37" i="1"/>
  <c r="AE38" i="1" s="1"/>
  <c r="AG29" i="1"/>
  <c r="AF37" i="1" l="1"/>
  <c r="AF38" i="1"/>
  <c r="AG31" i="1"/>
  <c r="AG32" i="1" s="1"/>
  <c r="AH29" i="1"/>
  <c r="AG37" i="1" l="1"/>
  <c r="AG38" i="1"/>
  <c r="AH31" i="1"/>
  <c r="AH32" i="1" s="1"/>
  <c r="AI29" i="1"/>
  <c r="AH37" i="1" l="1"/>
  <c r="AH38" i="1" s="1"/>
  <c r="AI31" i="1"/>
  <c r="AI32" i="1" s="1"/>
  <c r="AJ29" i="1"/>
  <c r="AJ31" i="1" l="1"/>
  <c r="AJ32" i="1" s="1"/>
  <c r="AI37" i="1"/>
  <c r="AI38" i="1" s="1"/>
  <c r="AK29" i="1"/>
  <c r="AK31" i="1" l="1"/>
  <c r="AK32" i="1" s="1"/>
  <c r="AJ37" i="1"/>
  <c r="AJ38" i="1" s="1"/>
  <c r="AL29" i="1"/>
  <c r="AL31" i="1" l="1"/>
  <c r="AL32" i="1" s="1"/>
  <c r="AK37" i="1"/>
  <c r="AK38" i="1" s="1"/>
  <c r="AM29" i="1"/>
  <c r="AM31" i="1" l="1"/>
  <c r="AM32" i="1" s="1"/>
  <c r="AL37" i="1"/>
  <c r="AL38" i="1" s="1"/>
  <c r="AN29" i="1"/>
  <c r="AN31" i="1" l="1"/>
  <c r="AN32" i="1" s="1"/>
  <c r="AM37" i="1"/>
  <c r="AM38" i="1" s="1"/>
  <c r="AO29" i="1"/>
  <c r="AO31" i="1" l="1"/>
  <c r="AO32" i="1" s="1"/>
  <c r="AN37" i="1"/>
  <c r="AN38" i="1" s="1"/>
  <c r="AP29" i="1"/>
  <c r="AP31" i="1" l="1"/>
  <c r="AP32" i="1"/>
  <c r="AO37" i="1"/>
  <c r="AO38" i="1" s="1"/>
  <c r="AQ29" i="1"/>
  <c r="AQ31" i="1" l="1"/>
  <c r="AQ32" i="1" s="1"/>
  <c r="AP37" i="1"/>
  <c r="AP38" i="1" s="1"/>
  <c r="AR29" i="1"/>
  <c r="AR31" i="1" l="1"/>
  <c r="AR32" i="1" s="1"/>
  <c r="AQ37" i="1"/>
  <c r="AQ38" i="1" s="1"/>
  <c r="AS29" i="1"/>
  <c r="AS31" i="1" l="1"/>
  <c r="AS32" i="1" s="1"/>
  <c r="AR37" i="1"/>
  <c r="AR38" i="1" s="1"/>
  <c r="AT29" i="1"/>
  <c r="AT31" i="1" l="1"/>
  <c r="AT32" i="1" s="1"/>
  <c r="AS37" i="1"/>
  <c r="AS38" i="1" s="1"/>
  <c r="AU29" i="1"/>
  <c r="AU31" i="1" l="1"/>
  <c r="AU32" i="1" s="1"/>
  <c r="AT37" i="1"/>
  <c r="AT38" i="1" s="1"/>
  <c r="AV29" i="1"/>
  <c r="AV31" i="1" l="1"/>
  <c r="AV32" i="1" s="1"/>
  <c r="AU37" i="1"/>
  <c r="AU38" i="1" s="1"/>
  <c r="AW29" i="1"/>
  <c r="AW31" i="1" l="1"/>
  <c r="AW32" i="1" s="1"/>
  <c r="AV37" i="1"/>
  <c r="AV38" i="1" s="1"/>
  <c r="AX29" i="1"/>
  <c r="AX31" i="1" l="1"/>
  <c r="AX32" i="1"/>
  <c r="AW37" i="1"/>
  <c r="AW38" i="1" s="1"/>
  <c r="AY29" i="1"/>
  <c r="AY31" i="1" l="1"/>
  <c r="AY32" i="1" s="1"/>
  <c r="AX37" i="1"/>
  <c r="AX38" i="1" s="1"/>
  <c r="AZ29" i="1"/>
  <c r="AZ31" i="1" l="1"/>
  <c r="AZ32" i="1" s="1"/>
  <c r="AY37" i="1"/>
  <c r="AY38" i="1" s="1"/>
  <c r="BA29" i="1"/>
  <c r="BA31" i="1" l="1"/>
  <c r="BA32" i="1" s="1"/>
  <c r="AZ37" i="1"/>
  <c r="AZ38" i="1" s="1"/>
  <c r="BB29" i="1"/>
  <c r="BB31" i="1" l="1"/>
  <c r="BB32" i="1" s="1"/>
  <c r="BA37" i="1"/>
  <c r="BA38" i="1" s="1"/>
  <c r="BC29" i="1"/>
  <c r="BC31" i="1" l="1"/>
  <c r="BC32" i="1" s="1"/>
  <c r="BB37" i="1"/>
  <c r="BB38" i="1" s="1"/>
  <c r="BD29" i="1"/>
  <c r="BD31" i="1" l="1"/>
  <c r="BD32" i="1" s="1"/>
  <c r="BC37" i="1"/>
  <c r="BC38" i="1" s="1"/>
  <c r="BE29" i="1"/>
  <c r="BE31" i="1" l="1"/>
  <c r="BE32" i="1" s="1"/>
  <c r="BD37" i="1"/>
  <c r="BD38" i="1" s="1"/>
  <c r="BF29" i="1"/>
  <c r="BF31" i="1" l="1"/>
  <c r="BF32" i="1" s="1"/>
  <c r="BE37" i="1"/>
  <c r="BE38" i="1" s="1"/>
  <c r="BG29" i="1"/>
  <c r="BG31" i="1" l="1"/>
  <c r="BG32" i="1" s="1"/>
  <c r="BF37" i="1"/>
  <c r="BF38" i="1" s="1"/>
  <c r="BH29" i="1"/>
  <c r="BH31" i="1" l="1"/>
  <c r="BH32" i="1" s="1"/>
  <c r="BG37" i="1"/>
  <c r="BG38" i="1" s="1"/>
  <c r="BI29" i="1"/>
  <c r="BI31" i="1" l="1"/>
  <c r="BI32" i="1" s="1"/>
  <c r="BH37" i="1"/>
  <c r="BH38" i="1" s="1"/>
  <c r="BJ29" i="1"/>
  <c r="BJ31" i="1" l="1"/>
  <c r="BJ32" i="1" s="1"/>
  <c r="BI37" i="1"/>
  <c r="BI38" i="1" s="1"/>
  <c r="BK29" i="1"/>
  <c r="BK31" i="1" l="1"/>
  <c r="BK32" i="1" s="1"/>
  <c r="BJ37" i="1"/>
  <c r="BJ38" i="1" s="1"/>
  <c r="BL29" i="1"/>
  <c r="BL31" i="1" l="1"/>
  <c r="BL32" i="1" s="1"/>
  <c r="BK37" i="1"/>
  <c r="BK38" i="1" s="1"/>
  <c r="BM29" i="1"/>
  <c r="BM31" i="1" l="1"/>
  <c r="BM32" i="1" s="1"/>
  <c r="BL37" i="1"/>
  <c r="BL38" i="1" s="1"/>
  <c r="BN29" i="1"/>
  <c r="BN31" i="1" l="1"/>
  <c r="BN32" i="1" s="1"/>
  <c r="BM37" i="1"/>
  <c r="BM38" i="1" s="1"/>
  <c r="BO29" i="1"/>
  <c r="BO31" i="1" l="1"/>
  <c r="BO32" i="1" s="1"/>
  <c r="BN37" i="1"/>
  <c r="BN38" i="1" s="1"/>
  <c r="BP29" i="1"/>
  <c r="BP31" i="1" l="1"/>
  <c r="BP32" i="1" s="1"/>
  <c r="BO37" i="1"/>
  <c r="BO38" i="1" s="1"/>
  <c r="BQ29" i="1"/>
  <c r="BQ31" i="1" l="1"/>
  <c r="BQ32" i="1" s="1"/>
  <c r="BP37" i="1"/>
  <c r="BP38" i="1" s="1"/>
  <c r="BR29" i="1"/>
  <c r="BR31" i="1" l="1"/>
  <c r="BR32" i="1" s="1"/>
  <c r="BQ37" i="1"/>
  <c r="BQ38" i="1" s="1"/>
  <c r="BS29" i="1"/>
  <c r="BS31" i="1" l="1"/>
  <c r="BS32" i="1" s="1"/>
  <c r="BR37" i="1"/>
  <c r="BR38" i="1" s="1"/>
  <c r="BT29" i="1"/>
  <c r="BT31" i="1" l="1"/>
  <c r="BT32" i="1" s="1"/>
  <c r="BS37" i="1"/>
  <c r="BS38" i="1" s="1"/>
  <c r="BU29" i="1"/>
  <c r="BU31" i="1" l="1"/>
  <c r="BU32" i="1" s="1"/>
  <c r="BT37" i="1"/>
  <c r="BT38" i="1" s="1"/>
  <c r="BV29" i="1"/>
  <c r="BV31" i="1" l="1"/>
  <c r="BV32" i="1" s="1"/>
  <c r="BU37" i="1"/>
  <c r="BU38" i="1" s="1"/>
  <c r="BW29" i="1"/>
  <c r="BW31" i="1" l="1"/>
  <c r="BW32" i="1" s="1"/>
  <c r="BV37" i="1"/>
  <c r="BV38" i="1" s="1"/>
  <c r="BX29" i="1"/>
  <c r="BX31" i="1" l="1"/>
  <c r="BX32" i="1" s="1"/>
  <c r="BW37" i="1"/>
  <c r="BW38" i="1" s="1"/>
  <c r="BY29" i="1"/>
  <c r="BY31" i="1" l="1"/>
  <c r="BY32" i="1" s="1"/>
  <c r="BX37" i="1"/>
  <c r="BX38" i="1" s="1"/>
  <c r="BZ29" i="1"/>
  <c r="BZ31" i="1" l="1"/>
  <c r="BZ32" i="1" s="1"/>
  <c r="BY37" i="1"/>
  <c r="BY38" i="1" s="1"/>
  <c r="CA29" i="1"/>
  <c r="CA31" i="1" l="1"/>
  <c r="CA32" i="1" s="1"/>
  <c r="BZ37" i="1"/>
  <c r="BZ38" i="1" s="1"/>
  <c r="CB29" i="1"/>
  <c r="CB31" i="1" l="1"/>
  <c r="CB32" i="1" s="1"/>
  <c r="CA37" i="1"/>
  <c r="CA38" i="1" s="1"/>
  <c r="CC29" i="1"/>
  <c r="CC31" i="1" l="1"/>
  <c r="CC32" i="1" s="1"/>
  <c r="CB37" i="1"/>
  <c r="CB38" i="1" s="1"/>
  <c r="CD29" i="1"/>
  <c r="CD31" i="1" l="1"/>
  <c r="CD32" i="1" s="1"/>
  <c r="CC37" i="1"/>
  <c r="CC38" i="1" s="1"/>
  <c r="CE29" i="1"/>
  <c r="CE31" i="1" l="1"/>
  <c r="CE32" i="1" s="1"/>
  <c r="CD37" i="1"/>
  <c r="CD38" i="1" s="1"/>
  <c r="CF29" i="1"/>
  <c r="CF31" i="1" l="1"/>
  <c r="CF32" i="1" s="1"/>
  <c r="CE37" i="1"/>
  <c r="CE38" i="1" s="1"/>
  <c r="CG29" i="1"/>
  <c r="CG31" i="1" l="1"/>
  <c r="CG32" i="1" s="1"/>
  <c r="CF37" i="1"/>
  <c r="CF38" i="1" s="1"/>
  <c r="CH29" i="1"/>
  <c r="CH31" i="1" l="1"/>
  <c r="CH32" i="1" s="1"/>
  <c r="CG37" i="1"/>
  <c r="CG38" i="1" s="1"/>
  <c r="CI29" i="1"/>
  <c r="CI31" i="1" l="1"/>
  <c r="CI32" i="1" s="1"/>
  <c r="CH37" i="1"/>
  <c r="CH38" i="1" s="1"/>
  <c r="CJ29" i="1"/>
  <c r="CJ31" i="1" l="1"/>
  <c r="CJ32" i="1" s="1"/>
  <c r="CI37" i="1"/>
  <c r="CI38" i="1" s="1"/>
  <c r="CK29" i="1"/>
  <c r="CK31" i="1" l="1"/>
  <c r="CK32" i="1" s="1"/>
  <c r="CJ37" i="1"/>
  <c r="CJ38" i="1" s="1"/>
  <c r="CL29" i="1"/>
  <c r="CL31" i="1" l="1"/>
  <c r="CL32" i="1"/>
  <c r="CK37" i="1"/>
  <c r="CK38" i="1" s="1"/>
  <c r="CM29" i="1"/>
  <c r="CM31" i="1" l="1"/>
  <c r="CM32" i="1" s="1"/>
  <c r="CL37" i="1"/>
  <c r="CL38" i="1" s="1"/>
  <c r="CN29" i="1"/>
  <c r="CN31" i="1" l="1"/>
  <c r="CN32" i="1" s="1"/>
  <c r="CM37" i="1"/>
  <c r="CM38" i="1" s="1"/>
  <c r="CO29" i="1"/>
  <c r="CO31" i="1" l="1"/>
  <c r="CO32" i="1" s="1"/>
  <c r="CN37" i="1"/>
  <c r="CN38" i="1" s="1"/>
  <c r="CP29" i="1"/>
  <c r="CP31" i="1" l="1"/>
  <c r="CP32" i="1" s="1"/>
  <c r="CO37" i="1"/>
  <c r="CO38" i="1" s="1"/>
  <c r="CQ29" i="1"/>
  <c r="CQ31" i="1" l="1"/>
  <c r="CQ32" i="1" s="1"/>
  <c r="CP37" i="1"/>
  <c r="CP38" i="1" s="1"/>
  <c r="CR29" i="1"/>
  <c r="CR31" i="1" l="1"/>
  <c r="CR32" i="1" s="1"/>
  <c r="CQ37" i="1"/>
  <c r="CQ38" i="1" s="1"/>
  <c r="CS29" i="1"/>
  <c r="CS31" i="1" l="1"/>
  <c r="CS32" i="1" s="1"/>
  <c r="CR37" i="1"/>
  <c r="CR38" i="1" s="1"/>
  <c r="CT29" i="1"/>
  <c r="CT31" i="1" l="1"/>
  <c r="CT32" i="1"/>
  <c r="CS37" i="1"/>
  <c r="CS38" i="1" s="1"/>
  <c r="CU29" i="1"/>
  <c r="CT37" i="1" l="1"/>
  <c r="CT38" i="1" s="1"/>
  <c r="CU31" i="1"/>
  <c r="CU32" i="1" s="1"/>
  <c r="CV29" i="1"/>
  <c r="CV31" i="1" l="1"/>
  <c r="CV32" i="1" s="1"/>
  <c r="CU37" i="1"/>
  <c r="CU38" i="1" s="1"/>
  <c r="CW29" i="1"/>
  <c r="CW31" i="1" l="1"/>
  <c r="CW32" i="1" s="1"/>
  <c r="CV37" i="1"/>
  <c r="CV38" i="1" s="1"/>
  <c r="CX29" i="1"/>
  <c r="CX31" i="1" l="1"/>
  <c r="CX32" i="1" s="1"/>
  <c r="CW37" i="1"/>
  <c r="CW38" i="1" s="1"/>
  <c r="CY29" i="1"/>
  <c r="CY31" i="1" l="1"/>
  <c r="CY32" i="1"/>
  <c r="CY37" i="1" s="1"/>
  <c r="CX37" i="1"/>
  <c r="CX38" i="1" s="1"/>
  <c r="CZ29" i="1"/>
  <c r="CY38" i="1" l="1"/>
  <c r="CZ31" i="1"/>
  <c r="CZ32" i="1" s="1"/>
  <c r="DA29" i="1"/>
  <c r="DA31" i="1" l="1"/>
  <c r="DA32" i="1" s="1"/>
  <c r="CZ37" i="1"/>
  <c r="CZ38" i="1" s="1"/>
  <c r="DB29" i="1"/>
  <c r="DB31" i="1" l="1"/>
  <c r="DB32" i="1" s="1"/>
  <c r="DA37" i="1"/>
  <c r="DA38" i="1" s="1"/>
  <c r="DC29" i="1"/>
  <c r="DC31" i="1" l="1"/>
  <c r="DC32" i="1" s="1"/>
  <c r="DB37" i="1"/>
  <c r="DB38" i="1" s="1"/>
  <c r="DD29" i="1"/>
  <c r="DD31" i="1" l="1"/>
  <c r="DD32" i="1" s="1"/>
  <c r="DC37" i="1"/>
  <c r="DC38" i="1" s="1"/>
  <c r="DE29" i="1"/>
  <c r="DD37" i="1" l="1"/>
  <c r="DD38" i="1"/>
  <c r="DE31" i="1"/>
  <c r="DE32" i="1" s="1"/>
  <c r="DF29" i="1"/>
  <c r="DF31" i="1" l="1"/>
  <c r="DF32" i="1" s="1"/>
  <c r="DE37" i="1"/>
  <c r="DE38" i="1" s="1"/>
  <c r="DG29" i="1"/>
  <c r="DG31" i="1" l="1"/>
  <c r="DG32" i="1" s="1"/>
  <c r="DF37" i="1"/>
  <c r="DF38" i="1" s="1"/>
  <c r="DH29" i="1"/>
  <c r="DH31" i="1" l="1"/>
  <c r="DH32" i="1"/>
  <c r="DG37" i="1"/>
  <c r="DG38" i="1" s="1"/>
  <c r="DI29" i="1"/>
  <c r="DI31" i="1" l="1"/>
  <c r="DI32" i="1" s="1"/>
  <c r="DH37" i="1"/>
  <c r="DH38" i="1" s="1"/>
  <c r="DJ29" i="1"/>
  <c r="DJ31" i="1" l="1"/>
  <c r="DJ32" i="1" s="1"/>
  <c r="DI37" i="1"/>
  <c r="DI38" i="1" s="1"/>
  <c r="DK29" i="1"/>
  <c r="DK31" i="1" l="1"/>
  <c r="DK32" i="1" s="1"/>
  <c r="DJ37" i="1"/>
  <c r="DJ38" i="1" s="1"/>
  <c r="DL29" i="1"/>
  <c r="DL31" i="1" l="1"/>
  <c r="DL32" i="1" s="1"/>
  <c r="DK37" i="1"/>
  <c r="DK38" i="1" s="1"/>
  <c r="DM29" i="1"/>
  <c r="DM31" i="1" l="1"/>
  <c r="DM32" i="1" s="1"/>
  <c r="DL37" i="1"/>
  <c r="DL38" i="1" s="1"/>
  <c r="DN29" i="1"/>
  <c r="DN31" i="1" l="1"/>
  <c r="DN32" i="1"/>
  <c r="DM37" i="1"/>
  <c r="DM38" i="1" s="1"/>
  <c r="DO29" i="1"/>
  <c r="DO31" i="1" l="1"/>
  <c r="DO32" i="1" s="1"/>
  <c r="DN37" i="1"/>
  <c r="DN38" i="1" s="1"/>
  <c r="DP29" i="1"/>
  <c r="DP31" i="1" l="1"/>
  <c r="DP32" i="1" s="1"/>
  <c r="DO37" i="1"/>
  <c r="DO38" i="1" s="1"/>
  <c r="DQ29" i="1"/>
  <c r="DQ31" i="1" l="1"/>
  <c r="DQ32" i="1" s="1"/>
  <c r="DP37" i="1"/>
  <c r="DP38" i="1" s="1"/>
  <c r="DR29" i="1"/>
  <c r="DQ37" i="1" l="1"/>
  <c r="DQ38" i="1"/>
  <c r="DR31" i="1"/>
  <c r="DR32" i="1" s="1"/>
  <c r="E62" i="1"/>
  <c r="D62" i="1" s="1"/>
  <c r="E76" i="1"/>
  <c r="D76" i="1" s="1"/>
  <c r="B76" i="1" s="1"/>
  <c r="E92" i="1"/>
  <c r="D92" i="1" s="1"/>
  <c r="E108" i="1"/>
  <c r="D108" i="1" s="1"/>
  <c r="E65" i="1"/>
  <c r="D65" i="1" s="1"/>
  <c r="E64" i="1"/>
  <c r="D64" i="1" s="1"/>
  <c r="B64" i="1" s="1"/>
  <c r="E68" i="1"/>
  <c r="D68" i="1" s="1"/>
  <c r="E72" i="1"/>
  <c r="D72" i="1" s="1"/>
  <c r="E80" i="1"/>
  <c r="D80" i="1" s="1"/>
  <c r="B80" i="1" s="1"/>
  <c r="E84" i="1"/>
  <c r="D84" i="1" s="1"/>
  <c r="E88" i="1"/>
  <c r="D88" i="1" s="1"/>
  <c r="E96" i="1"/>
  <c r="D96" i="1" s="1"/>
  <c r="E100" i="1"/>
  <c r="D100" i="1" s="1"/>
  <c r="B100" i="1" s="1"/>
  <c r="E104" i="1"/>
  <c r="D104" i="1" s="1"/>
  <c r="E112" i="1"/>
  <c r="D112" i="1" s="1"/>
  <c r="E116" i="1"/>
  <c r="D116" i="1" s="1"/>
  <c r="E120" i="1"/>
  <c r="D120" i="1" s="1"/>
  <c r="B120" i="1" s="1"/>
  <c r="E69" i="1"/>
  <c r="D69" i="1" s="1"/>
  <c r="B69" i="1" s="1"/>
  <c r="E73" i="1"/>
  <c r="D73" i="1" s="1"/>
  <c r="E77" i="1"/>
  <c r="D77" i="1" s="1"/>
  <c r="E93" i="1"/>
  <c r="D93" i="1" s="1"/>
  <c r="B93" i="1" s="1"/>
  <c r="E89" i="1"/>
  <c r="D89" i="1" s="1"/>
  <c r="B89" i="1" s="1"/>
  <c r="E101" i="1"/>
  <c r="D101" i="1" s="1"/>
  <c r="E81" i="1"/>
  <c r="D81" i="1" s="1"/>
  <c r="E97" i="1"/>
  <c r="D97" i="1" s="1"/>
  <c r="E105" i="1"/>
  <c r="D105" i="1" s="1"/>
  <c r="E117" i="1"/>
  <c r="D117" i="1" s="1"/>
  <c r="E66" i="1"/>
  <c r="D66" i="1" s="1"/>
  <c r="E82" i="1"/>
  <c r="D82" i="1" s="1"/>
  <c r="E98" i="1"/>
  <c r="D98" i="1" s="1"/>
  <c r="E114" i="1"/>
  <c r="D114" i="1" s="1"/>
  <c r="E75" i="1"/>
  <c r="D75" i="1" s="1"/>
  <c r="B75" i="1" s="1"/>
  <c r="E91" i="1"/>
  <c r="D91" i="1" s="1"/>
  <c r="E107" i="1"/>
  <c r="D107" i="1" s="1"/>
  <c r="E85" i="1"/>
  <c r="D85" i="1" s="1"/>
  <c r="B85" i="1" s="1"/>
  <c r="E109" i="1"/>
  <c r="D109" i="1" s="1"/>
  <c r="E113" i="1"/>
  <c r="D113" i="1" s="1"/>
  <c r="E70" i="1"/>
  <c r="D70" i="1" s="1"/>
  <c r="E74" i="1"/>
  <c r="D74" i="1" s="1"/>
  <c r="B74" i="1" s="1"/>
  <c r="E78" i="1"/>
  <c r="D78" i="1" s="1"/>
  <c r="E86" i="1"/>
  <c r="D86" i="1" s="1"/>
  <c r="E90" i="1"/>
  <c r="D90" i="1" s="1"/>
  <c r="E94" i="1"/>
  <c r="D94" i="1" s="1"/>
  <c r="B94" i="1" s="1"/>
  <c r="E102" i="1"/>
  <c r="D102" i="1" s="1"/>
  <c r="B102" i="1" s="1"/>
  <c r="E106" i="1"/>
  <c r="D106" i="1" s="1"/>
  <c r="E110" i="1"/>
  <c r="D110" i="1" s="1"/>
  <c r="E118" i="1"/>
  <c r="D118" i="1" s="1"/>
  <c r="B118" i="1" s="1"/>
  <c r="E67" i="1"/>
  <c r="D67" i="1" s="1"/>
  <c r="E71" i="1"/>
  <c r="D71" i="1" s="1"/>
  <c r="E79" i="1"/>
  <c r="D79" i="1" s="1"/>
  <c r="E83" i="1"/>
  <c r="D83" i="1" s="1"/>
  <c r="B83" i="1" s="1"/>
  <c r="E87" i="1"/>
  <c r="D87" i="1" s="1"/>
  <c r="E95" i="1"/>
  <c r="D95" i="1" s="1"/>
  <c r="E99" i="1"/>
  <c r="D99" i="1" s="1"/>
  <c r="E103" i="1"/>
  <c r="D103" i="1" s="1"/>
  <c r="B103" i="1" s="1"/>
  <c r="E111" i="1"/>
  <c r="D111" i="1" s="1"/>
  <c r="B111" i="1" s="1"/>
  <c r="E115" i="1"/>
  <c r="D115" i="1" s="1"/>
  <c r="E119" i="1"/>
  <c r="D119" i="1" s="1"/>
  <c r="E121" i="1"/>
  <c r="D122" i="1" s="1"/>
  <c r="E63" i="1"/>
  <c r="D63" i="1" s="1"/>
  <c r="B62" i="1" l="1"/>
  <c r="DR37" i="1"/>
  <c r="B99" i="1"/>
  <c r="B101" i="1"/>
  <c r="B63" i="1"/>
  <c r="B116" i="1"/>
  <c r="B110" i="1"/>
  <c r="B72" i="1"/>
  <c r="B119" i="1"/>
  <c r="B77" i="1"/>
  <c r="B90" i="1"/>
  <c r="B115" i="1"/>
  <c r="B79" i="1"/>
  <c r="B107" i="1"/>
  <c r="B114" i="1"/>
  <c r="B66" i="1"/>
  <c r="B95" i="1"/>
  <c r="B98" i="1"/>
  <c r="B117" i="1"/>
  <c r="B105" i="1"/>
  <c r="B106" i="1"/>
  <c r="B86" i="1"/>
  <c r="B70" i="1"/>
  <c r="B91" i="1"/>
  <c r="B87" i="1"/>
  <c r="B71" i="1"/>
  <c r="B78" i="1"/>
  <c r="B113" i="1"/>
  <c r="B67" i="1"/>
  <c r="D121" i="1"/>
  <c r="B65" i="1"/>
  <c r="B81" i="1"/>
  <c r="B73" i="1"/>
  <c r="B112" i="1"/>
  <c r="B96" i="1"/>
  <c r="B68" i="1"/>
  <c r="B108" i="1"/>
  <c r="B109" i="1"/>
  <c r="B82" i="1"/>
  <c r="B97" i="1"/>
  <c r="B104" i="1"/>
  <c r="B88" i="1"/>
  <c r="B92" i="1"/>
  <c r="B122" i="1"/>
  <c r="C122" i="1"/>
  <c r="B84" i="1"/>
  <c r="DR38" i="1" l="1"/>
  <c r="C51" i="1" s="1"/>
  <c r="C53" i="1" s="1"/>
  <c r="DR43" i="1" s="1"/>
  <c r="E122" i="1"/>
  <c r="B121" i="1"/>
  <c r="B123" i="1" l="1"/>
  <c r="C123" i="1"/>
  <c r="D123" i="1"/>
  <c r="E123" i="1" l="1"/>
  <c r="C124" i="1" l="1"/>
  <c r="B124" i="1"/>
  <c r="D124" i="1"/>
  <c r="E124" i="1" l="1"/>
  <c r="D125" i="1" s="1"/>
  <c r="B125" i="1" l="1"/>
  <c r="C125" i="1"/>
  <c r="E125" i="1" l="1"/>
  <c r="D126" i="1" s="1"/>
  <c r="B126" i="1" l="1"/>
  <c r="C126" i="1"/>
  <c r="E126" i="1" l="1"/>
  <c r="D127" i="1" s="1"/>
  <c r="B127" i="1" l="1"/>
  <c r="C127" i="1"/>
  <c r="E127" i="1" l="1"/>
  <c r="D128" i="1" l="1"/>
  <c r="C128" i="1"/>
  <c r="B128" i="1"/>
  <c r="E128" i="1" l="1"/>
  <c r="C129" i="1" l="1"/>
  <c r="B129" i="1"/>
  <c r="D129" i="1"/>
  <c r="E129" i="1" l="1"/>
  <c r="D130" i="1" s="1"/>
  <c r="C130" i="1" l="1"/>
  <c r="E130" i="1" s="1"/>
  <c r="B130" i="1"/>
  <c r="C131" i="1" l="1"/>
  <c r="B131" i="1"/>
  <c r="D131" i="1"/>
  <c r="E131" i="1" l="1"/>
  <c r="B132" i="1" s="1"/>
  <c r="C132" i="1" l="1"/>
  <c r="E132" i="1" s="1"/>
  <c r="B133" i="1" s="1"/>
  <c r="D132" i="1"/>
  <c r="C133" i="1" l="1"/>
  <c r="D133" i="1"/>
  <c r="E133" i="1" l="1"/>
  <c r="C134" i="1" s="1"/>
  <c r="D134" i="1" l="1"/>
  <c r="B134" i="1"/>
  <c r="E134" i="1"/>
  <c r="D135" i="1" l="1"/>
  <c r="B135" i="1"/>
  <c r="C135" i="1"/>
  <c r="E135" i="1" l="1"/>
  <c r="D136" i="1" l="1"/>
  <c r="B136" i="1"/>
  <c r="C136" i="1"/>
  <c r="E136" i="1" l="1"/>
  <c r="D137" i="1" l="1"/>
  <c r="B137" i="1"/>
  <c r="C137" i="1"/>
  <c r="E137" i="1" l="1"/>
  <c r="B138" i="1" l="1"/>
  <c r="C138" i="1"/>
  <c r="D138" i="1"/>
  <c r="E138" i="1" l="1"/>
  <c r="B139" i="1" s="1"/>
  <c r="D139" i="1" l="1"/>
  <c r="C139" i="1"/>
  <c r="E139" i="1" l="1"/>
  <c r="B140" i="1" s="1"/>
  <c r="C140" i="1" l="1"/>
  <c r="D140" i="1"/>
  <c r="E140" i="1" l="1"/>
  <c r="D141" i="1" s="1"/>
  <c r="C141" i="1" l="1"/>
  <c r="E141" i="1" s="1"/>
  <c r="B141" i="1"/>
  <c r="D142" i="1" l="1"/>
  <c r="C142" i="1"/>
  <c r="B142" i="1"/>
  <c r="E142" i="1" l="1"/>
  <c r="C143" i="1" l="1"/>
  <c r="D143" i="1"/>
  <c r="B143" i="1"/>
  <c r="E143" i="1" l="1"/>
  <c r="B144" i="1" s="1"/>
  <c r="D144" i="1" l="1"/>
  <c r="C144" i="1"/>
  <c r="E144" i="1" s="1"/>
  <c r="D145" i="1" s="1"/>
  <c r="B145" i="1" l="1"/>
  <c r="C145" i="1"/>
  <c r="E145" i="1" l="1"/>
  <c r="D146" i="1" s="1"/>
  <c r="B146" i="1" l="1"/>
  <c r="C146" i="1"/>
  <c r="E146" i="1" l="1"/>
  <c r="C147" i="1" s="1"/>
  <c r="B147" i="1"/>
  <c r="D147" i="1"/>
  <c r="E147" i="1" l="1"/>
  <c r="D148" i="1" s="1"/>
  <c r="B148" i="1" l="1"/>
  <c r="C148" i="1"/>
  <c r="E148" i="1" l="1"/>
  <c r="B149" i="1" s="1"/>
  <c r="C149" i="1" l="1"/>
  <c r="D149" i="1"/>
  <c r="E149" i="1" l="1"/>
  <c r="C150" i="1" s="1"/>
  <c r="B150" i="1" l="1"/>
  <c r="D150" i="1"/>
  <c r="E150" i="1"/>
  <c r="B151" i="1" s="1"/>
  <c r="C151" i="1" l="1"/>
  <c r="E151" i="1" s="1"/>
  <c r="C152" i="1" s="1"/>
  <c r="D151" i="1"/>
  <c r="B152" i="1" l="1"/>
  <c r="D152" i="1"/>
  <c r="E152" i="1"/>
  <c r="D153" i="1" l="1"/>
  <c r="B153" i="1"/>
  <c r="C153" i="1"/>
  <c r="E153" i="1" l="1"/>
  <c r="B154" i="1" l="1"/>
  <c r="C154" i="1"/>
  <c r="D154" i="1"/>
  <c r="E154" i="1" l="1"/>
  <c r="B155" i="1" l="1"/>
  <c r="C155" i="1"/>
  <c r="D155" i="1"/>
  <c r="E155" i="1" l="1"/>
  <c r="C156" i="1" s="1"/>
  <c r="D156" i="1" l="1"/>
  <c r="B156" i="1"/>
  <c r="E156" i="1"/>
  <c r="D157" i="1" l="1"/>
  <c r="B157" i="1"/>
  <c r="C157" i="1"/>
  <c r="E157" i="1" l="1"/>
  <c r="B158" i="1" s="1"/>
  <c r="D158" i="1" l="1"/>
  <c r="C158" i="1"/>
  <c r="E158" i="1" l="1"/>
  <c r="C159" i="1" s="1"/>
  <c r="D159" i="1" l="1"/>
  <c r="B159" i="1"/>
  <c r="E159" i="1"/>
  <c r="C160" i="1" s="1"/>
  <c r="D160" i="1" l="1"/>
  <c r="B160" i="1"/>
  <c r="E160" i="1"/>
  <c r="B161" i="1" l="1"/>
  <c r="C161" i="1"/>
  <c r="D161" i="1"/>
  <c r="E161" i="1" l="1"/>
  <c r="C162" i="1" l="1"/>
  <c r="B162" i="1"/>
  <c r="D162" i="1"/>
  <c r="E162" i="1" l="1"/>
  <c r="D163" i="1" l="1"/>
  <c r="B163" i="1"/>
  <c r="C163" i="1"/>
  <c r="E163" i="1" l="1"/>
  <c r="C164" i="1" l="1"/>
  <c r="D164" i="1"/>
  <c r="B164" i="1"/>
  <c r="E164" i="1" l="1"/>
  <c r="C165" i="1" s="1"/>
  <c r="E165" i="1" l="1"/>
  <c r="D166" i="1" s="1"/>
  <c r="D165" i="1"/>
  <c r="B165" i="1"/>
  <c r="C166" i="1"/>
  <c r="B166" i="1"/>
  <c r="E166" i="1" l="1"/>
  <c r="B167" i="1" s="1"/>
  <c r="C167" i="1" l="1"/>
  <c r="D167" i="1"/>
  <c r="E167" i="1" l="1"/>
  <c r="C168" i="1" s="1"/>
  <c r="B168" i="1" l="1"/>
  <c r="D168" i="1"/>
  <c r="E168" i="1"/>
  <c r="C169" i="1" l="1"/>
  <c r="E169" i="1" s="1"/>
  <c r="D169" i="1"/>
  <c r="B169" i="1"/>
  <c r="D170" i="1" l="1"/>
  <c r="C170" i="1"/>
  <c r="B170" i="1"/>
  <c r="E170" i="1" l="1"/>
  <c r="D171" i="1" l="1"/>
  <c r="B171" i="1"/>
  <c r="C171" i="1"/>
  <c r="E171" i="1" l="1"/>
  <c r="B172" i="1" l="1"/>
  <c r="D172" i="1"/>
  <c r="C172" i="1"/>
  <c r="E172" i="1" l="1"/>
  <c r="C173" i="1" s="1"/>
  <c r="D173" i="1" l="1"/>
  <c r="B173" i="1"/>
  <c r="E173" i="1"/>
  <c r="C174" i="1" l="1"/>
  <c r="E174" i="1" s="1"/>
  <c r="B174" i="1"/>
  <c r="D174" i="1"/>
  <c r="B175" i="1" l="1"/>
  <c r="C175" i="1"/>
  <c r="D175" i="1"/>
  <c r="E175" i="1" l="1"/>
  <c r="D176" i="1" l="1"/>
  <c r="C176" i="1"/>
  <c r="B176" i="1"/>
  <c r="E176" i="1" l="1"/>
  <c r="C177" i="1" l="1"/>
  <c r="D177" i="1"/>
  <c r="B177" i="1"/>
  <c r="E177" i="1" l="1"/>
  <c r="C178" i="1" s="1"/>
  <c r="B178" i="1" l="1"/>
  <c r="D178" i="1"/>
  <c r="E178" i="1"/>
  <c r="D179" i="1" l="1"/>
  <c r="C179" i="1"/>
  <c r="B179" i="1"/>
  <c r="E179" i="1" l="1"/>
  <c r="B180" i="1" l="1"/>
  <c r="D180" i="1"/>
  <c r="C180" i="1"/>
  <c r="C41" i="1" s="1" a="1"/>
  <c r="C41" i="1" l="1"/>
  <c r="I41" i="1"/>
  <c r="Q41" i="1"/>
  <c r="Y41" i="1"/>
  <c r="AG41" i="1"/>
  <c r="AO41" i="1"/>
  <c r="AW41" i="1"/>
  <c r="BE41" i="1"/>
  <c r="BM41" i="1"/>
  <c r="BU41" i="1"/>
  <c r="CC41" i="1"/>
  <c r="CK41" i="1"/>
  <c r="CS41" i="1"/>
  <c r="DA41" i="1"/>
  <c r="DI41" i="1"/>
  <c r="DQ41" i="1"/>
  <c r="J41" i="1"/>
  <c r="R41" i="1"/>
  <c r="Z41" i="1"/>
  <c r="AH41" i="1"/>
  <c r="AP41" i="1"/>
  <c r="AX41" i="1"/>
  <c r="BF41" i="1"/>
  <c r="BN41" i="1"/>
  <c r="BV41" i="1"/>
  <c r="CD41" i="1"/>
  <c r="CL41" i="1"/>
  <c r="CT41" i="1"/>
  <c r="DB41" i="1"/>
  <c r="DJ41" i="1"/>
  <c r="M41" i="1"/>
  <c r="AK41" i="1"/>
  <c r="BA41" i="1"/>
  <c r="BQ41" i="1"/>
  <c r="BY41" i="1"/>
  <c r="CO41" i="1"/>
  <c r="CW41" i="1"/>
  <c r="DE41" i="1"/>
  <c r="F41" i="1"/>
  <c r="V41" i="1"/>
  <c r="AD41" i="1"/>
  <c r="AT41" i="1"/>
  <c r="BR41" i="1"/>
  <c r="CP41" i="1"/>
  <c r="DF41" i="1"/>
  <c r="E41" i="1"/>
  <c r="U41" i="1"/>
  <c r="AC41" i="1"/>
  <c r="AS41" i="1"/>
  <c r="BI41" i="1"/>
  <c r="CG41" i="1"/>
  <c r="DM41" i="1"/>
  <c r="N41" i="1"/>
  <c r="AL41" i="1"/>
  <c r="BB41" i="1"/>
  <c r="BJ41" i="1"/>
  <c r="BZ41" i="1"/>
  <c r="CH41" i="1"/>
  <c r="CX41" i="1"/>
  <c r="DN41" i="1"/>
  <c r="DL41" i="1"/>
  <c r="CV41" i="1"/>
  <c r="CB41" i="1"/>
  <c r="BL41" i="1"/>
  <c r="AV41" i="1"/>
  <c r="AF41" i="1"/>
  <c r="P41" i="1"/>
  <c r="DP41" i="1"/>
  <c r="DG41" i="1"/>
  <c r="CQ41" i="1"/>
  <c r="CA41" i="1"/>
  <c r="BK41" i="1"/>
  <c r="AU41" i="1"/>
  <c r="AE41" i="1"/>
  <c r="O41" i="1"/>
  <c r="DH41" i="1"/>
  <c r="CN41" i="1"/>
  <c r="BX41" i="1"/>
  <c r="BH41" i="1"/>
  <c r="AR41" i="1"/>
  <c r="AB41" i="1"/>
  <c r="L41" i="1"/>
  <c r="CR41" i="1"/>
  <c r="DC41" i="1"/>
  <c r="CM41" i="1"/>
  <c r="BW41" i="1"/>
  <c r="BG41" i="1"/>
  <c r="AQ41" i="1"/>
  <c r="AA41" i="1"/>
  <c r="K41" i="1"/>
  <c r="DD41" i="1"/>
  <c r="CJ41" i="1"/>
  <c r="BT41" i="1"/>
  <c r="BD41" i="1"/>
  <c r="AN41" i="1"/>
  <c r="X41" i="1"/>
  <c r="H41" i="1"/>
  <c r="DO41" i="1"/>
  <c r="CY41" i="1"/>
  <c r="CI41" i="1"/>
  <c r="BS41" i="1"/>
  <c r="BC41" i="1"/>
  <c r="AM41" i="1"/>
  <c r="W41" i="1"/>
  <c r="G41" i="1"/>
  <c r="CZ41" i="1"/>
  <c r="CF41" i="1"/>
  <c r="BP41" i="1"/>
  <c r="AZ41" i="1"/>
  <c r="AJ41" i="1"/>
  <c r="T41" i="1"/>
  <c r="D41" i="1"/>
  <c r="DK41" i="1"/>
  <c r="CU41" i="1"/>
  <c r="CE41" i="1"/>
  <c r="BO41" i="1"/>
  <c r="AY41" i="1"/>
  <c r="AI41" i="1"/>
  <c r="S41" i="1"/>
  <c r="E180" i="1"/>
  <c r="D181" i="1" s="1"/>
  <c r="C39" i="1" l="1" a="1"/>
  <c r="C181" i="1"/>
  <c r="E181" i="1" s="1"/>
  <c r="DR41" i="1" s="1"/>
  <c r="B181" i="1"/>
  <c r="BJ39" i="1" l="1"/>
  <c r="BJ40" i="1" s="1"/>
  <c r="BJ44" i="1" s="1"/>
  <c r="AW39" i="1"/>
  <c r="AW40" i="1" s="1"/>
  <c r="AW44" i="1" s="1"/>
  <c r="BP39" i="1"/>
  <c r="BP40" i="1" s="1"/>
  <c r="BP44" i="1" s="1"/>
  <c r="D39" i="1"/>
  <c r="D40" i="1" s="1"/>
  <c r="D44" i="1" s="1"/>
  <c r="DM39" i="1"/>
  <c r="DM40" i="1" s="1"/>
  <c r="DM44" i="1" s="1"/>
  <c r="CV39" i="1"/>
  <c r="CV40" i="1" s="1"/>
  <c r="CV44" i="1" s="1"/>
  <c r="BG39" i="1"/>
  <c r="BG40" i="1" s="1"/>
  <c r="BG44" i="1" s="1"/>
  <c r="CD39" i="1"/>
  <c r="CD40" i="1" s="1"/>
  <c r="CD44" i="1" s="1"/>
  <c r="BU39" i="1"/>
  <c r="BU40" i="1" s="1"/>
  <c r="BU44" i="1" s="1"/>
  <c r="CB39" i="1"/>
  <c r="CB40" i="1" s="1"/>
  <c r="CB44" i="1" s="1"/>
  <c r="P39" i="1"/>
  <c r="P40" i="1" s="1"/>
  <c r="P44" i="1" s="1"/>
  <c r="R39" i="1"/>
  <c r="R40" i="1" s="1"/>
  <c r="R44" i="1" s="1"/>
  <c r="U39" i="1"/>
  <c r="U40" i="1" s="1"/>
  <c r="U44" i="1" s="1"/>
  <c r="BS39" i="1"/>
  <c r="BS40" i="1" s="1"/>
  <c r="BS44" i="1" s="1"/>
  <c r="G39" i="1"/>
  <c r="G40" i="1" s="1"/>
  <c r="G44" i="1" s="1"/>
  <c r="AB39" i="1"/>
  <c r="AB40" i="1" s="1"/>
  <c r="AB44" i="1" s="1"/>
  <c r="BQ39" i="1"/>
  <c r="BQ40" i="1" s="1"/>
  <c r="BQ44" i="1" s="1"/>
  <c r="AY39" i="1"/>
  <c r="AY40" i="1" s="1"/>
  <c r="AY44" i="1" s="1"/>
  <c r="BZ39" i="1"/>
  <c r="BZ40" i="1" s="1"/>
  <c r="BZ44" i="1" s="1"/>
  <c r="L39" i="1"/>
  <c r="L40" i="1" s="1"/>
  <c r="L44" i="1" s="1"/>
  <c r="CQ39" i="1"/>
  <c r="CQ40" i="1" s="1"/>
  <c r="CQ44" i="1" s="1"/>
  <c r="BT39" i="1"/>
  <c r="BT40" i="1" s="1"/>
  <c r="BT44" i="1" s="1"/>
  <c r="J39" i="1"/>
  <c r="J40" i="1" s="1"/>
  <c r="J44" i="1" s="1"/>
  <c r="C39" i="1"/>
  <c r="C40" i="1" s="1"/>
  <c r="C44" i="1" s="1"/>
  <c r="AD39" i="1"/>
  <c r="AD40" i="1" s="1"/>
  <c r="AD44" i="1" s="1"/>
  <c r="DP39" i="1"/>
  <c r="DP40" i="1" s="1"/>
  <c r="DP44" i="1" s="1"/>
  <c r="AZ39" i="1"/>
  <c r="AZ40" i="1" s="1"/>
  <c r="AZ44" i="1" s="1"/>
  <c r="CP39" i="1"/>
  <c r="CP40" i="1" s="1"/>
  <c r="CP44" i="1" s="1"/>
  <c r="CG39" i="1"/>
  <c r="CG40" i="1" s="1"/>
  <c r="CG44" i="1" s="1"/>
  <c r="DC39" i="1"/>
  <c r="DC40" i="1" s="1"/>
  <c r="DC44" i="1" s="1"/>
  <c r="AQ39" i="1"/>
  <c r="AQ40" i="1" s="1"/>
  <c r="AQ44" i="1" s="1"/>
  <c r="BB39" i="1"/>
  <c r="BB40" i="1" s="1"/>
  <c r="BB44" i="1" s="1"/>
  <c r="AO39" i="1"/>
  <c r="AO40" i="1" s="1"/>
  <c r="AO44" i="1" s="1"/>
  <c r="BL39" i="1"/>
  <c r="BL40" i="1" s="1"/>
  <c r="BL44" i="1" s="1"/>
  <c r="DN39" i="1"/>
  <c r="DN40" i="1" s="1"/>
  <c r="DN44" i="1" s="1"/>
  <c r="DE39" i="1"/>
  <c r="DE40" i="1" s="1"/>
  <c r="DE44" i="1" s="1"/>
  <c r="DO39" i="1"/>
  <c r="DO40" i="1" s="1"/>
  <c r="DO44" i="1" s="1"/>
  <c r="BC39" i="1"/>
  <c r="BC40" i="1" s="1"/>
  <c r="BC44" i="1" s="1"/>
  <c r="AC39" i="1"/>
  <c r="AC40" i="1" s="1"/>
  <c r="AC44" i="1" s="1"/>
  <c r="DF39" i="1"/>
  <c r="DF40" i="1" s="1"/>
  <c r="DF44" i="1" s="1"/>
  <c r="Q39" i="1"/>
  <c r="Q40" i="1" s="1"/>
  <c r="Q44" i="1" s="1"/>
  <c r="S39" i="1"/>
  <c r="S40" i="1" s="1"/>
  <c r="S44" i="1" s="1"/>
  <c r="AE39" i="1"/>
  <c r="AE40" i="1" s="1"/>
  <c r="AE44" i="1" s="1"/>
  <c r="AT39" i="1"/>
  <c r="AT40" i="1" s="1"/>
  <c r="AT44" i="1" s="1"/>
  <c r="DH39" i="1"/>
  <c r="DH40" i="1" s="1"/>
  <c r="DH44" i="1" s="1"/>
  <c r="BV39" i="1"/>
  <c r="BV40" i="1" s="1"/>
  <c r="BV44" i="1" s="1"/>
  <c r="BO39" i="1"/>
  <c r="BO40" i="1" s="1"/>
  <c r="BO44" i="1" s="1"/>
  <c r="AU39" i="1"/>
  <c r="AU40" i="1" s="1"/>
  <c r="AU44" i="1" s="1"/>
  <c r="AL39" i="1"/>
  <c r="AL40" i="1" s="1"/>
  <c r="AL44" i="1" s="1"/>
  <c r="M39" i="1"/>
  <c r="M40" i="1" s="1"/>
  <c r="M44" i="1" s="1"/>
  <c r="BD39" i="1"/>
  <c r="BD40" i="1" s="1"/>
  <c r="BD44" i="1" s="1"/>
  <c r="CX39" i="1"/>
  <c r="CX40" i="1" s="1"/>
  <c r="CX44" i="1" s="1"/>
  <c r="BI39" i="1"/>
  <c r="BI40" i="1" s="1"/>
  <c r="BI44" i="1" s="1"/>
  <c r="DR39" i="1"/>
  <c r="DI39" i="1"/>
  <c r="DI40" i="1" s="1"/>
  <c r="DI44" i="1" s="1"/>
  <c r="CZ39" i="1"/>
  <c r="CZ40" i="1" s="1"/>
  <c r="CZ44" i="1" s="1"/>
  <c r="AJ39" i="1"/>
  <c r="AJ40" i="1" s="1"/>
  <c r="AJ44" i="1" s="1"/>
  <c r="BF39" i="1"/>
  <c r="BF40" i="1" s="1"/>
  <c r="BF44" i="1" s="1"/>
  <c r="BA39" i="1"/>
  <c r="BA40" i="1" s="1"/>
  <c r="BA44" i="1" s="1"/>
  <c r="CM39" i="1"/>
  <c r="CM40" i="1" s="1"/>
  <c r="CM44" i="1" s="1"/>
  <c r="AA39" i="1"/>
  <c r="AA40" i="1" s="1"/>
  <c r="AA44" i="1" s="1"/>
  <c r="V39" i="1"/>
  <c r="V40" i="1" s="1"/>
  <c r="V44" i="1" s="1"/>
  <c r="DL39" i="1"/>
  <c r="DL40" i="1" s="1"/>
  <c r="DL44" i="1" s="1"/>
  <c r="AV39" i="1"/>
  <c r="AV40" i="1" s="1"/>
  <c r="AV44" i="1" s="1"/>
  <c r="CH39" i="1"/>
  <c r="CH40" i="1" s="1"/>
  <c r="CH44" i="1" s="1"/>
  <c r="BY39" i="1"/>
  <c r="BY40" i="1" s="1"/>
  <c r="BY44" i="1" s="1"/>
  <c r="CY39" i="1"/>
  <c r="CY40" i="1" s="1"/>
  <c r="CY44" i="1" s="1"/>
  <c r="AM39" i="1"/>
  <c r="AM40" i="1" s="1"/>
  <c r="AM44" i="1" s="1"/>
  <c r="CN39" i="1"/>
  <c r="CN40" i="1" s="1"/>
  <c r="CN44" i="1" s="1"/>
  <c r="AP39" i="1"/>
  <c r="AP40" i="1" s="1"/>
  <c r="AP44" i="1" s="1"/>
  <c r="DK39" i="1"/>
  <c r="DK40" i="1" s="1"/>
  <c r="DK44" i="1" s="1"/>
  <c r="CO39" i="1"/>
  <c r="CO40" i="1" s="1"/>
  <c r="CO44" i="1" s="1"/>
  <c r="DJ39" i="1"/>
  <c r="DJ40" i="1" s="1"/>
  <c r="DJ44" i="1" s="1"/>
  <c r="F39" i="1"/>
  <c r="F40" i="1" s="1"/>
  <c r="F44" i="1" s="1"/>
  <c r="BX39" i="1"/>
  <c r="BX40" i="1" s="1"/>
  <c r="BX44" i="1" s="1"/>
  <c r="CW39" i="1"/>
  <c r="CW40" i="1" s="1"/>
  <c r="CW44" i="1" s="1"/>
  <c r="AI39" i="1"/>
  <c r="AI40" i="1" s="1"/>
  <c r="AI44" i="1" s="1"/>
  <c r="E39" i="1"/>
  <c r="E40" i="1" s="1"/>
  <c r="E44" i="1" s="1"/>
  <c r="DQ39" i="1"/>
  <c r="DQ40" i="1" s="1"/>
  <c r="DQ44" i="1" s="1"/>
  <c r="DD39" i="1"/>
  <c r="DD40" i="1" s="1"/>
  <c r="DD44" i="1" s="1"/>
  <c r="AN39" i="1"/>
  <c r="AN40" i="1" s="1"/>
  <c r="AN44" i="1" s="1"/>
  <c r="BN39" i="1"/>
  <c r="BN40" i="1" s="1"/>
  <c r="BN44" i="1" s="1"/>
  <c r="DG39" i="1"/>
  <c r="DG40" i="1" s="1"/>
  <c r="DG44" i="1" s="1"/>
  <c r="CA39" i="1"/>
  <c r="CA40" i="1" s="1"/>
  <c r="CA44" i="1" s="1"/>
  <c r="BM39" i="1"/>
  <c r="BM40" i="1" s="1"/>
  <c r="BM44" i="1" s="1"/>
  <c r="CU39" i="1"/>
  <c r="CU40" i="1" s="1"/>
  <c r="CU44" i="1" s="1"/>
  <c r="BR39" i="1"/>
  <c r="BR40" i="1" s="1"/>
  <c r="BR44" i="1" s="1"/>
  <c r="BE39" i="1"/>
  <c r="BE40" i="1" s="1"/>
  <c r="BE44" i="1" s="1"/>
  <c r="H39" i="1"/>
  <c r="H40" i="1" s="1"/>
  <c r="H44" i="1" s="1"/>
  <c r="O39" i="1"/>
  <c r="O40" i="1" s="1"/>
  <c r="O44" i="1" s="1"/>
  <c r="CL39" i="1"/>
  <c r="CL40" i="1" s="1"/>
  <c r="CL44" i="1" s="1"/>
  <c r="CC39" i="1"/>
  <c r="CC40" i="1" s="1"/>
  <c r="CC44" i="1" s="1"/>
  <c r="CF39" i="1"/>
  <c r="CF40" i="1" s="1"/>
  <c r="CF44" i="1" s="1"/>
  <c r="T39" i="1"/>
  <c r="T40" i="1" s="1"/>
  <c r="T44" i="1" s="1"/>
  <c r="Z39" i="1"/>
  <c r="Z40" i="1" s="1"/>
  <c r="Z44" i="1" s="1"/>
  <c r="Y39" i="1"/>
  <c r="Y40" i="1" s="1"/>
  <c r="Y44" i="1" s="1"/>
  <c r="BW39" i="1"/>
  <c r="BW40" i="1" s="1"/>
  <c r="BW44" i="1" s="1"/>
  <c r="K39" i="1"/>
  <c r="K40" i="1" s="1"/>
  <c r="K44" i="1" s="1"/>
  <c r="DA39" i="1"/>
  <c r="DA40" i="1" s="1"/>
  <c r="DA44" i="1" s="1"/>
  <c r="CR39" i="1"/>
  <c r="CR40" i="1" s="1"/>
  <c r="CR44" i="1" s="1"/>
  <c r="AF39" i="1"/>
  <c r="AF40" i="1" s="1"/>
  <c r="AF44" i="1" s="1"/>
  <c r="AX39" i="1"/>
  <c r="AX40" i="1" s="1"/>
  <c r="AX44" i="1" s="1"/>
  <c r="AS39" i="1"/>
  <c r="AS40" i="1" s="1"/>
  <c r="AS44" i="1" s="1"/>
  <c r="CI39" i="1"/>
  <c r="CI40" i="1" s="1"/>
  <c r="CI44" i="1" s="1"/>
  <c r="W39" i="1"/>
  <c r="W40" i="1" s="1"/>
  <c r="W44" i="1" s="1"/>
  <c r="BH39" i="1"/>
  <c r="BH40" i="1" s="1"/>
  <c r="BH44" i="1" s="1"/>
  <c r="N39" i="1"/>
  <c r="N40" i="1" s="1"/>
  <c r="N44" i="1" s="1"/>
  <c r="CE39" i="1"/>
  <c r="CE40" i="1" s="1"/>
  <c r="CE44" i="1" s="1"/>
  <c r="I39" i="1"/>
  <c r="I40" i="1" s="1"/>
  <c r="I44" i="1" s="1"/>
  <c r="DB39" i="1"/>
  <c r="DB40" i="1" s="1"/>
  <c r="DB44" i="1" s="1"/>
  <c r="CS39" i="1"/>
  <c r="CS40" i="1" s="1"/>
  <c r="CS44" i="1" s="1"/>
  <c r="AR39" i="1"/>
  <c r="AR40" i="1" s="1"/>
  <c r="AR44" i="1" s="1"/>
  <c r="AK39" i="1"/>
  <c r="AK40" i="1" s="1"/>
  <c r="AK44" i="1" s="1"/>
  <c r="AG39" i="1"/>
  <c r="AG40" i="1" s="1"/>
  <c r="AG44" i="1" s="1"/>
  <c r="CT39" i="1"/>
  <c r="CT40" i="1" s="1"/>
  <c r="CT44" i="1" s="1"/>
  <c r="CK39" i="1"/>
  <c r="CK40" i="1" s="1"/>
  <c r="CK44" i="1" s="1"/>
  <c r="CJ39" i="1"/>
  <c r="CJ40" i="1" s="1"/>
  <c r="CJ44" i="1" s="1"/>
  <c r="X39" i="1"/>
  <c r="X40" i="1" s="1"/>
  <c r="X44" i="1" s="1"/>
  <c r="AH39" i="1"/>
  <c r="AH40" i="1" s="1"/>
  <c r="AH44" i="1" s="1"/>
  <c r="BK39" i="1"/>
  <c r="BK40" i="1" s="1"/>
  <c r="BK44" i="1" s="1"/>
  <c r="C182" i="1"/>
  <c r="E182" i="1" s="1"/>
  <c r="D183" i="1" s="1"/>
  <c r="D182" i="1"/>
  <c r="DR40" i="1" s="1"/>
  <c r="B182" i="1"/>
  <c r="C183" i="1" l="1"/>
  <c r="E183" i="1" s="1"/>
  <c r="D184" i="1" s="1"/>
  <c r="B183" i="1"/>
  <c r="DR44" i="1"/>
  <c r="B46" i="1" l="1"/>
  <c r="B47" i="1" s="1"/>
  <c r="B184" i="1"/>
  <c r="C184" i="1"/>
  <c r="E184" i="1" s="1"/>
  <c r="B185" i="1" s="1"/>
  <c r="C185" i="1" l="1"/>
  <c r="E185" i="1" s="1"/>
  <c r="B186" i="1" s="1"/>
  <c r="D185" i="1"/>
  <c r="C186" i="1" l="1"/>
  <c r="E186" i="1" s="1"/>
  <c r="C187" i="1" s="1"/>
  <c r="E187" i="1" s="1"/>
  <c r="C188" i="1" s="1"/>
  <c r="E188" i="1" s="1"/>
  <c r="D186" i="1"/>
  <c r="B188" i="1" l="1"/>
  <c r="D188" i="1"/>
  <c r="D187" i="1"/>
  <c r="B187" i="1"/>
  <c r="C189" i="1"/>
  <c r="E189" i="1" s="1"/>
  <c r="D189" i="1"/>
  <c r="B189" i="1"/>
  <c r="C190" i="1" l="1"/>
  <c r="E190" i="1" s="1"/>
  <c r="D190" i="1"/>
  <c r="B190" i="1"/>
  <c r="B191" i="1" l="1"/>
  <c r="C191" i="1"/>
  <c r="E191" i="1" s="1"/>
  <c r="D191" i="1"/>
  <c r="B192" i="1" l="1"/>
  <c r="D192" i="1"/>
  <c r="C192" i="1"/>
  <c r="E192" i="1" s="1"/>
  <c r="B193" i="1" l="1"/>
  <c r="D193" i="1"/>
  <c r="C193" i="1"/>
  <c r="E193" i="1" s="1"/>
  <c r="C194" i="1" l="1"/>
  <c r="E194" i="1" s="1"/>
  <c r="B194" i="1"/>
  <c r="D194" i="1"/>
  <c r="C195" i="1" l="1"/>
  <c r="E195" i="1" s="1"/>
  <c r="D195" i="1"/>
  <c r="B195" i="1"/>
  <c r="B196" i="1" l="1"/>
  <c r="D196" i="1"/>
  <c r="C196" i="1"/>
  <c r="E196" i="1" s="1"/>
  <c r="C197" i="1" l="1"/>
  <c r="E197" i="1" s="1"/>
  <c r="B197" i="1"/>
  <c r="D197" i="1"/>
  <c r="B198" i="1" l="1"/>
  <c r="C198" i="1"/>
  <c r="E198" i="1" s="1"/>
  <c r="D198" i="1"/>
  <c r="C199" i="1" l="1"/>
  <c r="E199" i="1" s="1"/>
  <c r="D199" i="1"/>
  <c r="B199" i="1"/>
  <c r="C200" i="1" l="1"/>
  <c r="E200" i="1" s="1"/>
  <c r="D200" i="1"/>
  <c r="B200" i="1"/>
  <c r="B201" i="1" l="1"/>
  <c r="D201" i="1"/>
  <c r="C201" i="1"/>
  <c r="E201" i="1" s="1"/>
  <c r="C202" i="1" l="1"/>
  <c r="E202" i="1" s="1"/>
  <c r="D202" i="1"/>
  <c r="B202" i="1"/>
  <c r="C203" i="1" l="1"/>
  <c r="E203" i="1" s="1"/>
  <c r="D203" i="1"/>
  <c r="B203" i="1"/>
  <c r="D204" i="1" l="1"/>
  <c r="B204" i="1"/>
  <c r="C204" i="1"/>
  <c r="E204" i="1" s="1"/>
  <c r="B205" i="1" l="1"/>
  <c r="D205" i="1"/>
  <c r="C205" i="1"/>
  <c r="E205" i="1" s="1"/>
  <c r="D206" i="1" l="1"/>
  <c r="B206" i="1"/>
  <c r="C206" i="1"/>
  <c r="E206" i="1" s="1"/>
  <c r="C207" i="1" l="1"/>
  <c r="E207" i="1" s="1"/>
  <c r="D207" i="1"/>
  <c r="B207" i="1"/>
  <c r="B208" i="1" l="1"/>
  <c r="C208" i="1"/>
  <c r="E208" i="1" s="1"/>
  <c r="D208" i="1"/>
  <c r="C209" i="1" l="1"/>
  <c r="E209" i="1" s="1"/>
  <c r="D209" i="1"/>
  <c r="B209" i="1"/>
  <c r="C210" i="1" l="1"/>
  <c r="E210" i="1" s="1"/>
  <c r="D210" i="1"/>
  <c r="B210" i="1"/>
  <c r="B211" i="1" l="1"/>
  <c r="D211" i="1"/>
  <c r="C211" i="1"/>
  <c r="E211" i="1" s="1"/>
  <c r="C212" i="1" l="1"/>
  <c r="E212" i="1" s="1"/>
  <c r="B212" i="1"/>
  <c r="D212" i="1"/>
  <c r="B213" i="1" l="1"/>
  <c r="D213" i="1"/>
  <c r="C213" i="1"/>
  <c r="E213" i="1" s="1"/>
  <c r="D214" i="1" l="1"/>
  <c r="C214" i="1"/>
  <c r="E214" i="1" s="1"/>
  <c r="B214" i="1"/>
  <c r="B215" i="1" l="1"/>
  <c r="C215" i="1"/>
  <c r="E215" i="1" s="1"/>
  <c r="D215" i="1"/>
  <c r="D216" i="1" l="1"/>
  <c r="B216" i="1"/>
  <c r="C216" i="1"/>
  <c r="E216" i="1" s="1"/>
  <c r="B217" i="1" l="1"/>
  <c r="C217" i="1"/>
  <c r="E217" i="1" s="1"/>
  <c r="D217" i="1"/>
  <c r="C218" i="1" l="1"/>
  <c r="E218" i="1" s="1"/>
  <c r="B218" i="1"/>
  <c r="D218" i="1"/>
  <c r="C219" i="1" l="1"/>
  <c r="E219" i="1" s="1"/>
  <c r="D219" i="1"/>
  <c r="B219" i="1"/>
  <c r="D220" i="1" l="1"/>
  <c r="B220" i="1"/>
  <c r="C220" i="1"/>
  <c r="E220" i="1" s="1"/>
  <c r="B221" i="1" l="1"/>
  <c r="D221" i="1"/>
  <c r="C221" i="1"/>
  <c r="E221" i="1" s="1"/>
  <c r="C222" i="1" l="1"/>
  <c r="E222" i="1" s="1"/>
  <c r="D222" i="1"/>
  <c r="B222" i="1"/>
  <c r="C223" i="1" l="1"/>
  <c r="E223" i="1" s="1"/>
  <c r="B223" i="1"/>
  <c r="D223" i="1"/>
  <c r="D224" i="1" l="1"/>
  <c r="B224" i="1"/>
  <c r="C224" i="1"/>
  <c r="E224" i="1" s="1"/>
  <c r="B225" i="1" l="1"/>
  <c r="C225" i="1"/>
  <c r="E225" i="1" s="1"/>
  <c r="D225" i="1"/>
  <c r="C226" i="1" l="1"/>
  <c r="E226" i="1" s="1"/>
  <c r="D226" i="1"/>
  <c r="B226" i="1"/>
  <c r="D227" i="1" l="1"/>
  <c r="B227" i="1"/>
  <c r="C227" i="1"/>
  <c r="E227" i="1" s="1"/>
  <c r="C228" i="1" l="1"/>
  <c r="E228" i="1" s="1"/>
  <c r="B228" i="1"/>
  <c r="D228" i="1"/>
  <c r="D229" i="1" l="1"/>
  <c r="C229" i="1"/>
  <c r="E229" i="1" s="1"/>
  <c r="B229" i="1"/>
  <c r="D230" i="1" l="1"/>
  <c r="C230" i="1"/>
  <c r="E230" i="1" s="1"/>
  <c r="B230" i="1"/>
  <c r="B231" i="1" l="1"/>
  <c r="C231" i="1"/>
  <c r="E231" i="1" s="1"/>
  <c r="D231" i="1"/>
  <c r="D232" i="1" l="1"/>
  <c r="C232" i="1"/>
  <c r="E232" i="1" s="1"/>
  <c r="B232" i="1"/>
  <c r="D233" i="1" l="1"/>
  <c r="B233" i="1"/>
  <c r="C233" i="1"/>
  <c r="E233" i="1" s="1"/>
  <c r="D234" i="1" l="1"/>
  <c r="B234" i="1"/>
  <c r="C234" i="1"/>
  <c r="E234" i="1" s="1"/>
  <c r="C235" i="1" l="1"/>
  <c r="E235" i="1" s="1"/>
  <c r="D235" i="1"/>
  <c r="B235" i="1"/>
  <c r="B236" i="1" l="1"/>
  <c r="C236" i="1"/>
  <c r="E236" i="1" s="1"/>
  <c r="D236" i="1"/>
  <c r="B237" i="1" l="1"/>
  <c r="C237" i="1"/>
  <c r="E237" i="1" s="1"/>
  <c r="D237" i="1"/>
  <c r="B238" i="1" l="1"/>
  <c r="C238" i="1"/>
  <c r="E238" i="1" s="1"/>
  <c r="D238" i="1"/>
  <c r="D239" i="1" l="1"/>
  <c r="B239" i="1"/>
  <c r="C239" i="1"/>
  <c r="E239" i="1" s="1"/>
  <c r="B240" i="1" l="1"/>
  <c r="D240" i="1"/>
  <c r="C240" i="1"/>
  <c r="E240" i="1" s="1"/>
  <c r="D241" i="1" l="1"/>
  <c r="C241" i="1"/>
  <c r="E241" i="1" s="1"/>
  <c r="B241" i="1"/>
  <c r="D242" i="1" l="1"/>
  <c r="B242" i="1"/>
  <c r="C242" i="1"/>
  <c r="E242" i="1" s="1"/>
  <c r="D243" i="1" l="1"/>
  <c r="B243" i="1"/>
  <c r="C243" i="1"/>
  <c r="E243" i="1" s="1"/>
  <c r="C244" i="1" l="1"/>
  <c r="E244" i="1" s="1"/>
  <c r="D244" i="1"/>
  <c r="B244" i="1"/>
  <c r="B245" i="1" l="1"/>
  <c r="D245" i="1"/>
  <c r="C245" i="1"/>
  <c r="E245" i="1" s="1"/>
  <c r="C246" i="1" l="1"/>
  <c r="E246" i="1" s="1"/>
  <c r="D246" i="1"/>
  <c r="B246" i="1"/>
  <c r="D247" i="1" l="1"/>
  <c r="C247" i="1"/>
  <c r="E247" i="1" s="1"/>
  <c r="B247" i="1"/>
  <c r="D248" i="1" l="1"/>
  <c r="C248" i="1"/>
  <c r="E248" i="1" s="1"/>
  <c r="B248" i="1"/>
  <c r="B249" i="1" l="1"/>
  <c r="D249" i="1"/>
  <c r="C249" i="1"/>
  <c r="E249" i="1" s="1"/>
  <c r="C250" i="1" l="1"/>
  <c r="E250" i="1" s="1"/>
  <c r="B250" i="1"/>
  <c r="D250" i="1"/>
  <c r="D251" i="1" l="1"/>
  <c r="B251" i="1"/>
  <c r="C251" i="1"/>
  <c r="E251" i="1" s="1"/>
  <c r="C252" i="1" l="1"/>
  <c r="E252" i="1" s="1"/>
  <c r="B252" i="1"/>
  <c r="D252" i="1"/>
  <c r="D253" i="1" l="1"/>
  <c r="C253" i="1"/>
  <c r="E253" i="1" s="1"/>
  <c r="B253" i="1"/>
  <c r="C254" i="1" l="1"/>
  <c r="E254" i="1" s="1"/>
  <c r="D254" i="1"/>
  <c r="B254" i="1"/>
  <c r="B255" i="1" l="1"/>
  <c r="D255" i="1"/>
  <c r="C255" i="1"/>
  <c r="E255" i="1" s="1"/>
  <c r="C256" i="1" l="1"/>
  <c r="E256" i="1" s="1"/>
  <c r="B256" i="1"/>
  <c r="D256" i="1"/>
  <c r="B257" i="1" l="1"/>
  <c r="C257" i="1"/>
  <c r="E257" i="1" s="1"/>
  <c r="D257" i="1"/>
  <c r="C258" i="1" l="1"/>
  <c r="E258" i="1" s="1"/>
  <c r="B258" i="1"/>
  <c r="D258" i="1"/>
  <c r="C259" i="1" l="1"/>
  <c r="E259" i="1" s="1"/>
  <c r="B259" i="1"/>
  <c r="D259" i="1"/>
  <c r="C260" i="1" l="1"/>
  <c r="E260" i="1" s="1"/>
  <c r="B260" i="1"/>
  <c r="D260" i="1"/>
  <c r="D261" i="1" l="1"/>
  <c r="B261" i="1"/>
  <c r="C261" i="1"/>
  <c r="E261" i="1" s="1"/>
  <c r="B262" i="1" l="1"/>
  <c r="C262" i="1"/>
  <c r="E262" i="1" s="1"/>
  <c r="D262" i="1"/>
  <c r="D263" i="1" l="1"/>
  <c r="C263" i="1"/>
  <c r="E263" i="1" s="1"/>
  <c r="B263" i="1"/>
  <c r="B264" i="1" l="1"/>
  <c r="D264" i="1"/>
  <c r="C264" i="1"/>
  <c r="E264" i="1" s="1"/>
  <c r="B265" i="1" l="1"/>
  <c r="C265" i="1"/>
  <c r="E265" i="1" s="1"/>
  <c r="D265" i="1"/>
  <c r="D266" i="1" l="1"/>
  <c r="C266" i="1"/>
  <c r="E266" i="1" s="1"/>
  <c r="B266" i="1"/>
  <c r="B267" i="1" l="1"/>
  <c r="C267" i="1"/>
  <c r="E267" i="1" s="1"/>
  <c r="D267" i="1"/>
  <c r="D268" i="1" l="1"/>
  <c r="B268" i="1"/>
  <c r="C268" i="1"/>
  <c r="E268" i="1" s="1"/>
  <c r="C269" i="1" l="1"/>
  <c r="E269" i="1" s="1"/>
  <c r="B269" i="1"/>
  <c r="D269" i="1"/>
  <c r="B270" i="1" l="1"/>
  <c r="D270" i="1"/>
  <c r="C270" i="1"/>
  <c r="E270" i="1" s="1"/>
  <c r="D271" i="1" l="1"/>
  <c r="B271" i="1"/>
  <c r="C271" i="1"/>
  <c r="E271" i="1" s="1"/>
  <c r="D272" i="1" l="1"/>
  <c r="C272" i="1"/>
  <c r="E272" i="1" s="1"/>
  <c r="B272" i="1"/>
  <c r="C273" i="1" l="1"/>
  <c r="E273" i="1" s="1"/>
  <c r="B273" i="1"/>
  <c r="D273" i="1"/>
  <c r="C274" i="1" l="1"/>
  <c r="E274" i="1" s="1"/>
  <c r="D274" i="1"/>
  <c r="B274" i="1"/>
  <c r="C275" i="1" l="1"/>
  <c r="E275" i="1" s="1"/>
  <c r="D275" i="1"/>
  <c r="B275" i="1"/>
  <c r="D276" i="1" l="1"/>
  <c r="B276" i="1"/>
  <c r="C276" i="1"/>
  <c r="E276" i="1" s="1"/>
  <c r="D277" i="1" l="1"/>
  <c r="B277" i="1"/>
  <c r="C277" i="1"/>
  <c r="E277" i="1" s="1"/>
  <c r="C278" i="1" l="1"/>
  <c r="E278" i="1" s="1"/>
  <c r="B278" i="1"/>
  <c r="D278" i="1"/>
  <c r="B279" i="1" l="1"/>
  <c r="C279" i="1"/>
  <c r="E279" i="1" s="1"/>
  <c r="D279" i="1"/>
  <c r="B280" i="1" l="1"/>
  <c r="C280" i="1"/>
  <c r="E280" i="1" s="1"/>
  <c r="D280" i="1"/>
  <c r="C281" i="1" l="1"/>
  <c r="E281" i="1" s="1"/>
  <c r="D281" i="1"/>
  <c r="B281" i="1"/>
  <c r="B282" i="1" l="1"/>
  <c r="C282" i="1"/>
  <c r="E282" i="1" s="1"/>
  <c r="D282" i="1"/>
  <c r="B283" i="1" l="1"/>
  <c r="D283" i="1"/>
  <c r="C283" i="1"/>
  <c r="E283" i="1" s="1"/>
  <c r="B284" i="1" l="1"/>
  <c r="C284" i="1"/>
  <c r="E284" i="1" s="1"/>
  <c r="D284" i="1"/>
  <c r="C285" i="1" l="1"/>
  <c r="E285" i="1" s="1"/>
  <c r="D285" i="1"/>
  <c r="B285" i="1"/>
  <c r="B286" i="1" l="1"/>
  <c r="C286" i="1"/>
  <c r="E286" i="1" s="1"/>
  <c r="D286" i="1"/>
  <c r="D287" i="1" l="1"/>
  <c r="B287" i="1"/>
  <c r="C287" i="1"/>
  <c r="E287" i="1" s="1"/>
  <c r="D288" i="1" l="1"/>
  <c r="B288" i="1"/>
  <c r="C288" i="1"/>
  <c r="E288" i="1" s="1"/>
  <c r="C289" i="1" l="1"/>
  <c r="E289" i="1" s="1"/>
  <c r="B289" i="1"/>
  <c r="D289" i="1"/>
  <c r="B290" i="1" l="1"/>
  <c r="C290" i="1"/>
  <c r="E290" i="1" s="1"/>
  <c r="D290" i="1"/>
  <c r="D291" i="1" l="1"/>
  <c r="C291" i="1"/>
  <c r="E291" i="1" s="1"/>
  <c r="B291" i="1"/>
  <c r="C292" i="1" l="1"/>
  <c r="E292" i="1" s="1"/>
  <c r="D292" i="1"/>
  <c r="B292" i="1"/>
  <c r="B293" i="1" l="1"/>
  <c r="C293" i="1"/>
  <c r="E293" i="1" s="1"/>
  <c r="D293" i="1"/>
  <c r="C294" i="1" l="1"/>
  <c r="E294" i="1" s="1"/>
  <c r="D294" i="1"/>
  <c r="B294" i="1"/>
  <c r="B295" i="1" l="1"/>
  <c r="C295" i="1"/>
  <c r="E295" i="1" s="1"/>
  <c r="D295" i="1"/>
  <c r="B296" i="1" l="1"/>
  <c r="C296" i="1"/>
  <c r="E296" i="1" s="1"/>
  <c r="D296" i="1"/>
  <c r="D297" i="1" l="1"/>
  <c r="C297" i="1"/>
  <c r="E297" i="1" s="1"/>
  <c r="B297" i="1"/>
  <c r="B298" i="1" l="1"/>
  <c r="C298" i="1"/>
  <c r="E298" i="1" s="1"/>
  <c r="D298" i="1"/>
  <c r="C299" i="1" l="1"/>
  <c r="E299" i="1" s="1"/>
  <c r="B299" i="1"/>
  <c r="D299" i="1"/>
  <c r="D300" i="1" l="1"/>
  <c r="B300" i="1"/>
  <c r="C300" i="1"/>
  <c r="E300" i="1" s="1"/>
  <c r="C301" i="1" l="1"/>
  <c r="E301" i="1" s="1"/>
  <c r="B301" i="1"/>
  <c r="D301" i="1"/>
  <c r="D302" i="1" l="1"/>
  <c r="B302" i="1"/>
  <c r="C302" i="1"/>
  <c r="E302" i="1" s="1"/>
  <c r="D303" i="1" l="1"/>
  <c r="B303" i="1"/>
  <c r="C303" i="1"/>
  <c r="E303" i="1" s="1"/>
  <c r="C304" i="1" l="1"/>
  <c r="E304" i="1" s="1"/>
  <c r="D304" i="1"/>
  <c r="B304" i="1"/>
  <c r="B305" i="1" l="1"/>
  <c r="D305" i="1"/>
  <c r="C305" i="1"/>
  <c r="E305" i="1" s="1"/>
  <c r="D306" i="1" l="1"/>
  <c r="B306" i="1"/>
  <c r="C306" i="1"/>
  <c r="E306" i="1" s="1"/>
  <c r="B307" i="1" l="1"/>
  <c r="C307" i="1"/>
  <c r="E307" i="1" s="1"/>
  <c r="D307" i="1"/>
  <c r="C308" i="1" l="1"/>
  <c r="E308" i="1" s="1"/>
  <c r="D308" i="1"/>
  <c r="B308" i="1"/>
  <c r="B309" i="1" l="1"/>
  <c r="C309" i="1"/>
  <c r="E309" i="1" s="1"/>
  <c r="D309" i="1"/>
  <c r="C310" i="1" l="1"/>
  <c r="E310" i="1" s="1"/>
  <c r="D310" i="1"/>
  <c r="B310" i="1"/>
  <c r="B311" i="1" l="1"/>
  <c r="D311" i="1"/>
  <c r="C311" i="1"/>
  <c r="E311" i="1" s="1"/>
  <c r="D312" i="1" l="1"/>
  <c r="B312" i="1"/>
  <c r="C312" i="1"/>
  <c r="E312" i="1" s="1"/>
  <c r="D313" i="1" l="1"/>
  <c r="B313" i="1"/>
  <c r="C313" i="1"/>
  <c r="E313" i="1" s="1"/>
  <c r="B314" i="1" l="1"/>
  <c r="C314" i="1"/>
  <c r="E314" i="1" s="1"/>
  <c r="D314" i="1"/>
  <c r="B315" i="1" l="1"/>
  <c r="C315" i="1"/>
  <c r="E315" i="1" s="1"/>
  <c r="D315" i="1"/>
  <c r="C316" i="1" l="1"/>
  <c r="E316" i="1" s="1"/>
  <c r="D316" i="1"/>
  <c r="B316" i="1"/>
  <c r="D317" i="1" l="1"/>
  <c r="C317" i="1"/>
  <c r="E317" i="1" s="1"/>
  <c r="B317" i="1"/>
  <c r="C318" i="1" l="1"/>
  <c r="E318" i="1" s="1"/>
  <c r="B318" i="1"/>
  <c r="D318" i="1"/>
  <c r="B319" i="1" l="1"/>
  <c r="C319" i="1"/>
  <c r="E319" i="1" s="1"/>
  <c r="D319" i="1"/>
  <c r="B320" i="1" l="1"/>
  <c r="C320" i="1"/>
  <c r="E320" i="1" s="1"/>
  <c r="D320" i="1"/>
  <c r="B321" i="1" l="1"/>
  <c r="C321" i="1"/>
  <c r="E321" i="1" s="1"/>
  <c r="D321" i="1"/>
  <c r="D322" i="1" l="1"/>
  <c r="B322" i="1"/>
  <c r="C322" i="1"/>
  <c r="E322" i="1" s="1"/>
  <c r="D323" i="1" l="1"/>
  <c r="B323" i="1"/>
  <c r="C323" i="1"/>
  <c r="E323" i="1" s="1"/>
  <c r="D324" i="1" l="1"/>
  <c r="C324" i="1"/>
  <c r="E324" i="1" s="1"/>
  <c r="B324" i="1"/>
  <c r="C325" i="1" l="1"/>
  <c r="E325" i="1" s="1"/>
  <c r="D325" i="1"/>
  <c r="B325" i="1"/>
  <c r="D326" i="1" l="1"/>
  <c r="C326" i="1"/>
  <c r="E326" i="1" s="1"/>
  <c r="B326" i="1"/>
  <c r="C327" i="1" l="1"/>
  <c r="E327" i="1" s="1"/>
  <c r="D327" i="1"/>
  <c r="B327" i="1"/>
  <c r="D328" i="1" l="1"/>
  <c r="B328" i="1"/>
  <c r="C328" i="1"/>
  <c r="E328" i="1" s="1"/>
  <c r="B329" i="1" l="1"/>
  <c r="D329" i="1"/>
  <c r="C329" i="1"/>
  <c r="E329" i="1" s="1"/>
  <c r="D330" i="1" l="1"/>
  <c r="C330" i="1"/>
  <c r="E330" i="1" s="1"/>
  <c r="B330" i="1"/>
  <c r="C331" i="1" l="1"/>
  <c r="E331" i="1" s="1"/>
  <c r="D331" i="1"/>
  <c r="B331" i="1"/>
  <c r="D332" i="1" l="1"/>
  <c r="B332" i="1"/>
  <c r="C332" i="1"/>
  <c r="E332" i="1" s="1"/>
  <c r="B333" i="1" l="1"/>
  <c r="D333" i="1"/>
  <c r="C333" i="1"/>
  <c r="E333" i="1" s="1"/>
  <c r="D334" i="1" l="1"/>
  <c r="C334" i="1"/>
  <c r="E334" i="1" s="1"/>
  <c r="B334" i="1"/>
  <c r="D335" i="1" l="1"/>
  <c r="B335" i="1"/>
  <c r="C335" i="1"/>
  <c r="E335" i="1" s="1"/>
  <c r="B336" i="1" l="1"/>
  <c r="C336" i="1"/>
  <c r="E336" i="1" s="1"/>
  <c r="D336" i="1"/>
  <c r="B337" i="1" l="1"/>
  <c r="C337" i="1"/>
  <c r="E337" i="1" s="1"/>
  <c r="D337" i="1"/>
  <c r="B338" i="1" l="1"/>
  <c r="C338" i="1"/>
  <c r="E338" i="1" s="1"/>
  <c r="D338" i="1"/>
  <c r="D339" i="1" l="1"/>
  <c r="B339" i="1"/>
  <c r="C339" i="1"/>
  <c r="E339" i="1" s="1"/>
  <c r="D340" i="1" l="1"/>
  <c r="B340" i="1"/>
  <c r="C340" i="1"/>
  <c r="E340" i="1" s="1"/>
  <c r="C341" i="1" l="1"/>
  <c r="E341" i="1" s="1"/>
  <c r="D341" i="1"/>
  <c r="B341" i="1"/>
  <c r="C342" i="1" l="1"/>
  <c r="E342" i="1" s="1"/>
  <c r="B342" i="1"/>
  <c r="D342" i="1"/>
  <c r="B343" i="1" l="1"/>
  <c r="D343" i="1"/>
  <c r="C343" i="1"/>
  <c r="E343" i="1" s="1"/>
  <c r="B344" i="1" l="1"/>
  <c r="D344" i="1"/>
  <c r="C344" i="1"/>
  <c r="E344" i="1" s="1"/>
  <c r="D345" i="1" l="1"/>
  <c r="C345" i="1"/>
  <c r="E345" i="1" s="1"/>
  <c r="B345" i="1"/>
  <c r="B346" i="1" l="1"/>
  <c r="C346" i="1"/>
  <c r="E346" i="1" s="1"/>
  <c r="D346" i="1"/>
  <c r="D347" i="1" l="1"/>
  <c r="C347" i="1"/>
  <c r="E347" i="1" s="1"/>
  <c r="B347" i="1"/>
  <c r="C348" i="1" l="1"/>
  <c r="E348" i="1" s="1"/>
  <c r="D348" i="1"/>
  <c r="B348" i="1"/>
  <c r="B349" i="1" l="1"/>
  <c r="C349" i="1"/>
  <c r="E349" i="1" s="1"/>
  <c r="D349" i="1"/>
  <c r="B350" i="1" l="1"/>
  <c r="D350" i="1"/>
  <c r="C350" i="1"/>
  <c r="E350" i="1" s="1"/>
  <c r="B351" i="1" l="1"/>
  <c r="C351" i="1"/>
  <c r="E351" i="1" s="1"/>
  <c r="D351" i="1"/>
  <c r="D352" i="1" l="1"/>
  <c r="B352" i="1"/>
  <c r="C352" i="1"/>
  <c r="E352" i="1" s="1"/>
  <c r="B353" i="1" l="1"/>
  <c r="C353" i="1"/>
  <c r="E353" i="1" s="1"/>
  <c r="D353" i="1"/>
  <c r="C354" i="1" l="1"/>
  <c r="E354" i="1" s="1"/>
  <c r="B354" i="1"/>
  <c r="D354" i="1"/>
  <c r="D355" i="1" l="1"/>
  <c r="C355" i="1"/>
  <c r="E355" i="1" s="1"/>
  <c r="B355" i="1"/>
  <c r="D356" i="1" l="1"/>
  <c r="C356" i="1"/>
  <c r="E356" i="1" s="1"/>
  <c r="B356" i="1"/>
  <c r="C357" i="1" l="1"/>
  <c r="E357" i="1" s="1"/>
  <c r="D357" i="1"/>
  <c r="B357" i="1"/>
  <c r="B358" i="1" l="1"/>
  <c r="C358" i="1"/>
  <c r="E358" i="1" s="1"/>
  <c r="D358" i="1"/>
  <c r="B359" i="1" l="1"/>
  <c r="C359" i="1"/>
  <c r="E359" i="1" s="1"/>
  <c r="D359" i="1"/>
  <c r="B360" i="1" l="1"/>
  <c r="D360" i="1"/>
  <c r="C360" i="1"/>
  <c r="E360" i="1" s="1"/>
  <c r="B361" i="1" l="1"/>
  <c r="C361" i="1"/>
  <c r="E361" i="1" s="1"/>
  <c r="D361" i="1"/>
  <c r="B362" i="1" l="1"/>
  <c r="C362" i="1"/>
  <c r="E362" i="1" s="1"/>
  <c r="D362" i="1"/>
  <c r="B363" i="1" l="1"/>
  <c r="C363" i="1"/>
  <c r="E363" i="1" s="1"/>
  <c r="D363" i="1"/>
  <c r="C364" i="1" l="1"/>
  <c r="E364" i="1" s="1"/>
  <c r="D364" i="1"/>
  <c r="B364" i="1"/>
  <c r="D365" i="1" l="1"/>
  <c r="B365" i="1"/>
  <c r="C365" i="1"/>
  <c r="E365" i="1" s="1"/>
  <c r="D366" i="1" l="1"/>
  <c r="B366" i="1"/>
  <c r="C366" i="1"/>
  <c r="E366" i="1" s="1"/>
  <c r="D367" i="1" l="1"/>
  <c r="B367" i="1"/>
  <c r="C367" i="1"/>
  <c r="E367" i="1" s="1"/>
  <c r="D368" i="1" l="1"/>
  <c r="B368" i="1"/>
  <c r="C368" i="1"/>
  <c r="E368" i="1" s="1"/>
  <c r="D369" i="1" l="1"/>
  <c r="B369" i="1"/>
  <c r="C369" i="1"/>
  <c r="E369" i="1" s="1"/>
  <c r="D370" i="1" l="1"/>
  <c r="C370" i="1"/>
  <c r="E370" i="1" s="1"/>
  <c r="B370" i="1"/>
  <c r="C371" i="1" l="1"/>
  <c r="E371" i="1" s="1"/>
  <c r="D371" i="1"/>
  <c r="B371" i="1"/>
  <c r="C372" i="1" l="1"/>
  <c r="E372" i="1" s="1"/>
  <c r="B372" i="1"/>
  <c r="D372" i="1"/>
  <c r="B373" i="1" l="1"/>
  <c r="C373" i="1"/>
  <c r="E373" i="1" s="1"/>
  <c r="D373" i="1"/>
  <c r="C374" i="1" l="1"/>
  <c r="E374" i="1" s="1"/>
  <c r="D374" i="1"/>
  <c r="B374" i="1"/>
  <c r="B375" i="1" l="1"/>
  <c r="C375" i="1"/>
  <c r="E375" i="1" s="1"/>
  <c r="D375" i="1"/>
  <c r="D376" i="1" l="1"/>
  <c r="B376" i="1"/>
  <c r="C376" i="1"/>
  <c r="E376" i="1" s="1"/>
  <c r="D377" i="1" l="1"/>
  <c r="B377" i="1"/>
  <c r="C377" i="1"/>
  <c r="E377" i="1" s="1"/>
  <c r="D378" i="1" l="1"/>
  <c r="B378" i="1"/>
  <c r="C378" i="1"/>
  <c r="E378" i="1" s="1"/>
  <c r="B379" i="1" l="1"/>
  <c r="C379" i="1"/>
  <c r="E379" i="1" s="1"/>
  <c r="D379" i="1"/>
  <c r="C380" i="1" l="1"/>
  <c r="E380" i="1" s="1"/>
  <c r="B380" i="1"/>
  <c r="D380" i="1"/>
  <c r="C381" i="1" l="1"/>
  <c r="E381" i="1" s="1"/>
  <c r="B381" i="1"/>
  <c r="D381" i="1"/>
  <c r="D382" i="1" l="1"/>
  <c r="C382" i="1"/>
  <c r="E382" i="1" s="1"/>
  <c r="B382" i="1"/>
  <c r="B383" i="1" l="1"/>
  <c r="C383" i="1"/>
  <c r="E383" i="1" s="1"/>
  <c r="D383" i="1"/>
  <c r="C384" i="1" l="1"/>
  <c r="E384" i="1" s="1"/>
  <c r="D384" i="1"/>
  <c r="B384" i="1"/>
  <c r="B385" i="1" l="1"/>
  <c r="C385" i="1"/>
  <c r="E385" i="1" s="1"/>
  <c r="D385" i="1"/>
  <c r="C386" i="1" l="1"/>
  <c r="E386" i="1" s="1"/>
  <c r="D386" i="1"/>
  <c r="B386" i="1"/>
  <c r="D387" i="1" l="1"/>
  <c r="C387" i="1"/>
  <c r="E387" i="1" s="1"/>
  <c r="B387" i="1"/>
  <c r="B388" i="1" l="1"/>
  <c r="D388" i="1"/>
  <c r="C388" i="1"/>
  <c r="E388" i="1" s="1"/>
  <c r="D389" i="1" l="1"/>
  <c r="C389" i="1"/>
  <c r="E389" i="1" s="1"/>
  <c r="B389" i="1"/>
  <c r="C390" i="1" l="1"/>
  <c r="E390" i="1" s="1"/>
  <c r="D390" i="1"/>
  <c r="B390" i="1"/>
  <c r="B391" i="1" l="1"/>
  <c r="C391" i="1"/>
  <c r="E391" i="1" s="1"/>
  <c r="D391" i="1"/>
  <c r="C392" i="1" l="1"/>
  <c r="E392" i="1" s="1"/>
  <c r="D392" i="1"/>
  <c r="B392" i="1"/>
  <c r="B393" i="1" l="1"/>
  <c r="C393" i="1"/>
  <c r="E393" i="1" s="1"/>
  <c r="D393" i="1"/>
  <c r="D394" i="1" l="1"/>
  <c r="B394" i="1"/>
  <c r="C394" i="1"/>
  <c r="E394" i="1" s="1"/>
  <c r="C395" i="1" l="1"/>
  <c r="E395" i="1" s="1"/>
  <c r="D395" i="1"/>
  <c r="B395" i="1"/>
  <c r="B396" i="1" l="1"/>
  <c r="D396" i="1"/>
  <c r="C396" i="1"/>
  <c r="E396" i="1" s="1"/>
  <c r="D397" i="1" l="1"/>
  <c r="B397" i="1"/>
  <c r="C397" i="1"/>
  <c r="E397" i="1" s="1"/>
  <c r="D398" i="1" l="1"/>
  <c r="B398" i="1"/>
  <c r="C398" i="1"/>
  <c r="E398" i="1" s="1"/>
  <c r="B399" i="1" l="1"/>
  <c r="C399" i="1"/>
  <c r="E399" i="1" s="1"/>
  <c r="D399" i="1"/>
  <c r="C400" i="1" l="1"/>
  <c r="E400" i="1" s="1"/>
  <c r="D400" i="1"/>
  <c r="B400" i="1"/>
  <c r="C401" i="1" l="1"/>
  <c r="E401" i="1" s="1"/>
  <c r="B401" i="1"/>
  <c r="D401" i="1"/>
  <c r="B402" i="1" l="1"/>
  <c r="C402" i="1"/>
  <c r="E402" i="1" s="1"/>
  <c r="D402" i="1"/>
  <c r="C403" i="1" l="1"/>
  <c r="E403" i="1" s="1"/>
  <c r="D403" i="1"/>
  <c r="B403" i="1"/>
  <c r="B404" i="1" l="1"/>
  <c r="C404" i="1"/>
  <c r="E404" i="1" s="1"/>
  <c r="D404" i="1"/>
  <c r="C405" i="1" l="1"/>
  <c r="E405" i="1" s="1"/>
  <c r="D405" i="1"/>
  <c r="B405" i="1"/>
  <c r="B406" i="1" l="1"/>
  <c r="D406" i="1"/>
  <c r="C406" i="1"/>
  <c r="E406" i="1" s="1"/>
  <c r="C407" i="1" l="1"/>
  <c r="E407" i="1" s="1"/>
  <c r="D407" i="1"/>
  <c r="B407" i="1"/>
  <c r="B408" i="1" l="1"/>
  <c r="C408" i="1"/>
  <c r="E408" i="1" s="1"/>
  <c r="D408" i="1"/>
  <c r="C409" i="1" l="1"/>
  <c r="E409" i="1" s="1"/>
  <c r="D409" i="1"/>
  <c r="B409" i="1"/>
  <c r="D410" i="1" l="1"/>
  <c r="B410" i="1"/>
  <c r="C410" i="1"/>
  <c r="E410" i="1" s="1"/>
  <c r="C411" i="1" l="1"/>
  <c r="E411" i="1" s="1"/>
  <c r="D411" i="1"/>
  <c r="B411" i="1"/>
  <c r="B412" i="1" l="1"/>
  <c r="C412" i="1"/>
  <c r="E412" i="1" s="1"/>
  <c r="D412" i="1"/>
  <c r="C413" i="1" l="1"/>
  <c r="E413" i="1" s="1"/>
  <c r="D413" i="1"/>
  <c r="B413" i="1"/>
  <c r="C414" i="1" l="1"/>
  <c r="E414" i="1" s="1"/>
  <c r="B414" i="1"/>
  <c r="D414" i="1"/>
  <c r="C415" i="1" l="1"/>
  <c r="E415" i="1" s="1"/>
  <c r="D415" i="1"/>
  <c r="B415" i="1"/>
  <c r="C416" i="1" l="1"/>
  <c r="E416" i="1" s="1"/>
  <c r="B416" i="1"/>
  <c r="D416" i="1"/>
  <c r="C417" i="1" l="1"/>
  <c r="E417" i="1" s="1"/>
  <c r="D417" i="1"/>
  <c r="B417" i="1"/>
  <c r="C418" i="1" l="1"/>
  <c r="E418" i="1" s="1"/>
  <c r="D418" i="1"/>
  <c r="B418" i="1"/>
  <c r="D419" i="1" l="1"/>
  <c r="B419" i="1"/>
  <c r="C419" i="1"/>
  <c r="E419" i="1" s="1"/>
  <c r="C420" i="1" l="1"/>
  <c r="E420" i="1" s="1"/>
  <c r="D420" i="1"/>
  <c r="B420" i="1"/>
  <c r="B421" i="1" l="1"/>
  <c r="C421" i="1"/>
  <c r="E421" i="1" s="1"/>
  <c r="D421" i="1"/>
  <c r="B422" i="1" l="1"/>
  <c r="C422" i="1"/>
  <c r="E422" i="1" s="1"/>
  <c r="D422" i="1"/>
  <c r="C423" i="1" l="1"/>
  <c r="E423" i="1" s="1"/>
  <c r="B423" i="1"/>
  <c r="D423" i="1"/>
  <c r="B424" i="1" l="1"/>
  <c r="C424" i="1"/>
  <c r="E424" i="1" s="1"/>
  <c r="D424" i="1"/>
  <c r="B425" i="1" l="1"/>
  <c r="D425" i="1"/>
  <c r="C425" i="1"/>
  <c r="E425" i="1" s="1"/>
  <c r="C426" i="1" l="1"/>
  <c r="E426" i="1" s="1"/>
  <c r="D426" i="1"/>
  <c r="B426" i="1"/>
  <c r="B427" i="1" l="1"/>
  <c r="C427" i="1"/>
  <c r="E427" i="1" s="1"/>
  <c r="D427" i="1"/>
  <c r="C428" i="1" l="1"/>
  <c r="E428" i="1" s="1"/>
  <c r="B428" i="1"/>
  <c r="D428" i="1"/>
  <c r="D429" i="1" l="1"/>
  <c r="B429" i="1"/>
  <c r="C429" i="1"/>
  <c r="E429" i="1" s="1"/>
  <c r="C430" i="1" l="1"/>
  <c r="E430" i="1" s="1"/>
  <c r="D430" i="1"/>
  <c r="B430" i="1"/>
  <c r="D431" i="1" l="1"/>
  <c r="B431" i="1"/>
  <c r="C431" i="1"/>
  <c r="E431" i="1" s="1"/>
  <c r="B432" i="1" l="1"/>
  <c r="C432" i="1"/>
  <c r="E432" i="1" s="1"/>
  <c r="D432" i="1"/>
  <c r="D433" i="1" l="1"/>
  <c r="C433" i="1"/>
  <c r="E433" i="1" s="1"/>
  <c r="B433" i="1"/>
  <c r="B434" i="1" l="1"/>
  <c r="C434" i="1"/>
  <c r="E434" i="1" s="1"/>
  <c r="D434" i="1"/>
  <c r="B435" i="1" l="1"/>
  <c r="C435" i="1"/>
  <c r="E435" i="1" s="1"/>
  <c r="D435" i="1"/>
  <c r="C436" i="1" l="1"/>
  <c r="E436" i="1" s="1"/>
  <c r="D436" i="1"/>
  <c r="B436" i="1"/>
  <c r="C437" i="1" l="1"/>
  <c r="E437" i="1" s="1"/>
  <c r="D437" i="1"/>
  <c r="B437" i="1"/>
  <c r="B438" i="1" l="1"/>
  <c r="C438" i="1"/>
  <c r="E438" i="1" s="1"/>
  <c r="D438" i="1"/>
  <c r="C439" i="1" l="1"/>
  <c r="E439" i="1" s="1"/>
  <c r="D439" i="1"/>
  <c r="B439" i="1"/>
  <c r="D440" i="1" l="1"/>
  <c r="B440" i="1"/>
  <c r="C440" i="1"/>
  <c r="E440" i="1" s="1"/>
  <c r="C441" i="1" l="1"/>
  <c r="E441" i="1" s="1"/>
  <c r="D441" i="1"/>
  <c r="B441" i="1"/>
  <c r="C442" i="1" l="1"/>
  <c r="E442" i="1" s="1"/>
  <c r="D442" i="1"/>
  <c r="B442" i="1"/>
  <c r="B443" i="1" l="1"/>
  <c r="C443" i="1"/>
  <c r="E443" i="1" s="1"/>
  <c r="D443" i="1"/>
  <c r="C444" i="1" l="1"/>
  <c r="E444" i="1" s="1"/>
  <c r="D444" i="1"/>
  <c r="B444" i="1"/>
  <c r="B445" i="1" l="1"/>
  <c r="C445" i="1"/>
  <c r="E445" i="1" s="1"/>
  <c r="D445" i="1"/>
  <c r="C446" i="1" l="1"/>
  <c r="E446" i="1" s="1"/>
  <c r="D446" i="1"/>
  <c r="B446" i="1"/>
  <c r="D447" i="1" l="1"/>
  <c r="B447" i="1"/>
  <c r="C447" i="1"/>
  <c r="E447" i="1" s="1"/>
  <c r="C448" i="1" l="1"/>
  <c r="E448" i="1" s="1"/>
  <c r="D448" i="1"/>
  <c r="B448" i="1"/>
  <c r="D449" i="1" l="1"/>
  <c r="C449" i="1"/>
  <c r="E449" i="1" s="1"/>
  <c r="B449" i="1"/>
  <c r="C450" i="1" l="1"/>
  <c r="E450" i="1" s="1"/>
  <c r="B450" i="1"/>
  <c r="D450" i="1"/>
  <c r="B451" i="1" l="1"/>
  <c r="C451" i="1"/>
  <c r="E451" i="1" s="1"/>
  <c r="D451" i="1"/>
  <c r="B452" i="1" l="1"/>
  <c r="C452" i="1"/>
  <c r="E452" i="1" s="1"/>
  <c r="D452" i="1"/>
  <c r="C453" i="1" l="1"/>
  <c r="E453" i="1" s="1"/>
  <c r="D453" i="1"/>
  <c r="B453" i="1"/>
  <c r="C454" i="1" l="1"/>
  <c r="E454" i="1" s="1"/>
  <c r="D454" i="1"/>
  <c r="B454" i="1"/>
  <c r="D455" i="1" l="1"/>
  <c r="B455" i="1"/>
  <c r="C455" i="1"/>
  <c r="E455" i="1" s="1"/>
  <c r="D456" i="1" l="1"/>
  <c r="B456" i="1"/>
  <c r="C456" i="1"/>
  <c r="E456" i="1" s="1"/>
  <c r="C457" i="1" l="1"/>
  <c r="E457" i="1" s="1"/>
  <c r="D457" i="1"/>
  <c r="B457" i="1"/>
  <c r="C458" i="1" l="1"/>
  <c r="E458" i="1" s="1"/>
  <c r="D458" i="1"/>
  <c r="B458" i="1"/>
  <c r="B459" i="1" l="1"/>
  <c r="C459" i="1"/>
  <c r="E459" i="1" s="1"/>
  <c r="D459" i="1"/>
  <c r="D460" i="1" l="1"/>
  <c r="B460" i="1"/>
  <c r="C460" i="1"/>
  <c r="E460" i="1" s="1"/>
  <c r="C461" i="1" l="1"/>
  <c r="E461" i="1" s="1"/>
  <c r="B461" i="1"/>
  <c r="D461" i="1"/>
  <c r="B462" i="1" l="1"/>
  <c r="C462" i="1"/>
  <c r="E462" i="1" s="1"/>
  <c r="D462" i="1"/>
  <c r="C463" i="1" l="1"/>
  <c r="E463" i="1" s="1"/>
  <c r="B463" i="1"/>
  <c r="D463" i="1"/>
  <c r="B464" i="1" l="1"/>
  <c r="D464" i="1"/>
  <c r="C464" i="1"/>
  <c r="E464" i="1" s="1"/>
  <c r="C465" i="1" l="1"/>
  <c r="E465" i="1" s="1"/>
  <c r="D465" i="1"/>
  <c r="B465" i="1"/>
  <c r="C466" i="1" l="1"/>
  <c r="E466" i="1" s="1"/>
  <c r="D466" i="1"/>
  <c r="B466" i="1"/>
  <c r="C467" i="1" l="1"/>
  <c r="E467" i="1" s="1"/>
  <c r="D467" i="1"/>
  <c r="B467" i="1"/>
  <c r="B468" i="1" l="1"/>
  <c r="C468" i="1"/>
  <c r="E468" i="1" s="1"/>
  <c r="D468" i="1"/>
  <c r="C469" i="1" l="1"/>
  <c r="E469" i="1" s="1"/>
  <c r="B469" i="1"/>
  <c r="D469" i="1"/>
  <c r="D470" i="1" l="1"/>
  <c r="B470" i="1"/>
  <c r="C470" i="1"/>
  <c r="E470" i="1" s="1"/>
  <c r="C471" i="1" l="1"/>
  <c r="E471" i="1" s="1"/>
  <c r="D471" i="1"/>
  <c r="B471" i="1"/>
  <c r="D472" i="1" l="1"/>
  <c r="B472" i="1"/>
  <c r="C472" i="1"/>
  <c r="E472" i="1" s="1"/>
  <c r="D473" i="1" l="1"/>
  <c r="B473" i="1"/>
  <c r="C473" i="1"/>
  <c r="E473" i="1" s="1"/>
  <c r="B474" i="1" l="1"/>
  <c r="C474" i="1"/>
  <c r="E474" i="1" s="1"/>
  <c r="D474" i="1"/>
  <c r="D475" i="1" l="1"/>
  <c r="C475" i="1"/>
  <c r="E475" i="1" s="1"/>
  <c r="B475" i="1"/>
  <c r="C476" i="1" l="1"/>
  <c r="E476" i="1" s="1"/>
  <c r="B476" i="1"/>
  <c r="D476" i="1"/>
  <c r="D477" i="1" l="1"/>
  <c r="B477" i="1"/>
  <c r="C477" i="1"/>
  <c r="E477" i="1" s="1"/>
  <c r="B478" i="1" l="1"/>
  <c r="C478" i="1"/>
  <c r="E478" i="1" s="1"/>
  <c r="D478" i="1"/>
  <c r="D479" i="1" l="1"/>
  <c r="C479" i="1"/>
  <c r="E479" i="1" s="1"/>
  <c r="B479" i="1"/>
  <c r="D480" i="1" l="1"/>
  <c r="B480" i="1"/>
  <c r="C480" i="1"/>
  <c r="E480" i="1" s="1"/>
  <c r="C481" i="1" l="1"/>
  <c r="E481" i="1" s="1"/>
  <c r="D481" i="1"/>
  <c r="B481" i="1"/>
</calcChain>
</file>

<file path=xl/sharedStrings.xml><?xml version="1.0" encoding="utf-8"?>
<sst xmlns="http://schemas.openxmlformats.org/spreadsheetml/2006/main" count="73" uniqueCount="71">
  <si>
    <t>Leveraged Breakdowns Case</t>
  </si>
  <si>
    <t>Property Assumptions</t>
  </si>
  <si>
    <t>Number of Apartment Units</t>
  </si>
  <si>
    <t>Operating Assumptions per unit</t>
  </si>
  <si>
    <t>Occupancy</t>
  </si>
  <si>
    <t>Operating expenses</t>
  </si>
  <si>
    <t>Total income growth YoY</t>
  </si>
  <si>
    <t>Expense growth YoY</t>
  </si>
  <si>
    <t>Other Revenue</t>
  </si>
  <si>
    <t>Total Revenue</t>
  </si>
  <si>
    <t>Net Income</t>
  </si>
  <si>
    <t>Leverage</t>
  </si>
  <si>
    <t>Date</t>
  </si>
  <si>
    <t>1 Month USD LIBOR Forward Curve</t>
  </si>
  <si>
    <t>3 Month USD LIBOR Forward Curve</t>
  </si>
  <si>
    <t>Daily SOFR Forward Curve</t>
  </si>
  <si>
    <t>US Market Projections</t>
  </si>
  <si>
    <t>4/16/2019</t>
  </si>
  <si>
    <t>LIBOR is a registered trademark of the ICE Benchmark Administration (IBA).</t>
  </si>
  <si>
    <t>Warning: Neither ICE, IntercontinentalExchange Group, Inc. and ICE LIBOR can be held liable for any irregularity.</t>
  </si>
  <si>
    <t>For the latest rates, please visit:</t>
  </si>
  <si>
    <t>https://rates.chathamfinancial.com/us-market/forward-curve</t>
  </si>
  <si>
    <t>Rate</t>
  </si>
  <si>
    <t>Libor +</t>
  </si>
  <si>
    <t>Value of real estate assets</t>
  </si>
  <si>
    <t>Gross Asset Value</t>
  </si>
  <si>
    <t>Purchase Assumptions</t>
  </si>
  <si>
    <t>Interest expense</t>
  </si>
  <si>
    <t>Debt Amortization</t>
  </si>
  <si>
    <t>Payments per Year</t>
  </si>
  <si>
    <t>Amount</t>
  </si>
  <si>
    <t>Payment</t>
  </si>
  <si>
    <t>Principal</t>
  </si>
  <si>
    <t>Interest</t>
  </si>
  <si>
    <t>Balance</t>
  </si>
  <si>
    <t>DCF</t>
  </si>
  <si>
    <t>Month</t>
  </si>
  <si>
    <t>Monthly Rate</t>
  </si>
  <si>
    <t>Interest only Years</t>
  </si>
  <si>
    <t>Normal Period in Years</t>
  </si>
  <si>
    <t>Levered IRR</t>
  </si>
  <si>
    <t>Revenue growth</t>
  </si>
  <si>
    <t>Expense growth</t>
  </si>
  <si>
    <t>Projected monthly</t>
  </si>
  <si>
    <t>Cash Flow Statement</t>
  </si>
  <si>
    <t>Debt paydown</t>
  </si>
  <si>
    <t>Levered FCF</t>
  </si>
  <si>
    <t>Interest only period in yr</t>
  </si>
  <si>
    <t>Amortization in yr</t>
  </si>
  <si>
    <t>Inputs</t>
  </si>
  <si>
    <t>PV of LFCF</t>
  </si>
  <si>
    <t>Used constant rate from previous month since no projection available</t>
  </si>
  <si>
    <t>Historical</t>
  </si>
  <si>
    <t>Market Rent per month</t>
  </si>
  <si>
    <t>Other income per month</t>
  </si>
  <si>
    <t>Purchase</t>
  </si>
  <si>
    <t>Sale</t>
  </si>
  <si>
    <t>CapEx per month</t>
  </si>
  <si>
    <t>Operating expenses per month</t>
  </si>
  <si>
    <t>Management fee (% of gross revenue)</t>
  </si>
  <si>
    <t>Gross Potential Rent</t>
  </si>
  <si>
    <t>Less: Vacancy</t>
  </si>
  <si>
    <t>Real CapEx Reserve</t>
  </si>
  <si>
    <t>Economic NOI</t>
  </si>
  <si>
    <t>Cap Rate growth YoY</t>
  </si>
  <si>
    <t>Cap Rate</t>
  </si>
  <si>
    <t>Economic cap rate</t>
  </si>
  <si>
    <t>Exit Price</t>
  </si>
  <si>
    <t>Less: Purchase Price</t>
  </si>
  <si>
    <t>Initial Cap Rate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</si>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</sst>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FFFFFF"/>
      <name val="Arial"/>
      <family val="2"/>
    </font>
    <font>
      <b/>
      <sz val="16"/>
      <name val="Arial"/>
      <family val="2"/>
    </font>
    <font>
      <u/>
      <sz val="10"/>
      <color rgb="FF0000FF"/>
      <name val="Arial"/>
      <family val="2"/>
    </font>
    <font>
      <b/>
      <sz val="18"/>
      <color theme="1"/>
      <name val="Arial Narrow"/>
      <family val="2"/>
    </font>
    <font>
      <sz val="12"/>
      <color theme="1"/>
      <name val="Arial Narrow"/>
      <family val="2"/>
    </font>
    <font>
      <sz val="12"/>
      <color rgb="FF002060"/>
      <name val="Arial Narrow"/>
      <family val="2"/>
    </font>
    <font>
      <b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rgb="FF92D050"/>
      <name val="Arial Narrow"/>
      <family val="2"/>
    </font>
    <font>
      <b/>
      <sz val="14"/>
      <color theme="0"/>
      <name val="Arial Narrow"/>
      <family val="2"/>
    </font>
    <font>
      <sz val="12"/>
      <color theme="0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E3E3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rgb="FF3E3E3E"/>
      </left>
      <right/>
      <top style="medium">
        <color rgb="FF3E3E3E"/>
      </top>
      <bottom/>
      <diagonal/>
    </border>
    <border>
      <left/>
      <right/>
      <top style="medium">
        <color rgb="FF3E3E3E"/>
      </top>
      <bottom/>
      <diagonal/>
    </border>
    <border>
      <left/>
      <right style="medium">
        <color rgb="FF3E3E3E"/>
      </right>
      <top style="medium">
        <color rgb="FF3E3E3E"/>
      </top>
      <bottom/>
      <diagonal/>
    </border>
    <border>
      <left style="medium">
        <color rgb="FF3E3E3E"/>
      </left>
      <right/>
      <top/>
      <bottom/>
      <diagonal/>
    </border>
    <border>
      <left/>
      <right style="medium">
        <color rgb="FF3E3E3E"/>
      </right>
      <top/>
      <bottom/>
      <diagonal/>
    </border>
    <border>
      <left style="medium">
        <color rgb="FF3E3E3E"/>
      </left>
      <right/>
      <top/>
      <bottom style="medium">
        <color rgb="FF3E3E3E"/>
      </bottom>
      <diagonal/>
    </border>
    <border>
      <left/>
      <right/>
      <top/>
      <bottom style="medium">
        <color rgb="FF3E3E3E"/>
      </bottom>
      <diagonal/>
    </border>
    <border>
      <left/>
      <right style="medium">
        <color rgb="FF3E3E3E"/>
      </right>
      <top/>
      <bottom style="medium">
        <color rgb="FF3E3E3E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2" applyAlignment="1"/>
    <xf numFmtId="0" fontId="3" fillId="2" borderId="1" xfId="2" applyFont="1" applyFill="1" applyBorder="1" applyAlignment="1"/>
    <xf numFmtId="0" fontId="3" fillId="2" borderId="2" xfId="2" applyFont="1" applyFill="1" applyBorder="1" applyAlignment="1"/>
    <xf numFmtId="0" fontId="3" fillId="2" borderId="3" xfId="2" applyFont="1" applyFill="1" applyBorder="1" applyAlignment="1"/>
    <xf numFmtId="14" fontId="2" fillId="0" borderId="4" xfId="2" applyNumberFormat="1" applyBorder="1" applyAlignment="1"/>
    <xf numFmtId="10" fontId="2" fillId="0" borderId="0" xfId="2" applyNumberFormat="1" applyAlignment="1">
      <alignment horizontal="center" vertical="center"/>
    </xf>
    <xf numFmtId="10" fontId="2" fillId="0" borderId="5" xfId="2" applyNumberFormat="1" applyBorder="1" applyAlignment="1">
      <alignment horizontal="center" vertical="center"/>
    </xf>
    <xf numFmtId="0" fontId="4" fillId="0" borderId="0" xfId="2" applyFont="1" applyAlignment="1">
      <alignment vertical="center"/>
    </xf>
    <xf numFmtId="14" fontId="2" fillId="0" borderId="0" xfId="2" applyNumberFormat="1" applyAlignment="1">
      <alignment vertical="center" shrinkToFit="1"/>
    </xf>
    <xf numFmtId="0" fontId="5" fillId="0" borderId="0" xfId="2" applyFont="1" applyAlignment="1"/>
    <xf numFmtId="0" fontId="2" fillId="0" borderId="5" xfId="2" applyBorder="1" applyAlignment="1"/>
    <xf numFmtId="14" fontId="2" fillId="0" borderId="6" xfId="2" applyNumberFormat="1" applyBorder="1" applyAlignment="1"/>
    <xf numFmtId="10" fontId="2" fillId="0" borderId="7" xfId="2" applyNumberFormat="1" applyBorder="1" applyAlignment="1">
      <alignment horizontal="center" vertical="center"/>
    </xf>
    <xf numFmtId="0" fontId="2" fillId="0" borderId="8" xfId="2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9" fontId="8" fillId="0" borderId="0" xfId="1" applyFont="1"/>
    <xf numFmtId="164" fontId="8" fillId="0" borderId="0" xfId="1" applyNumberFormat="1" applyFont="1"/>
    <xf numFmtId="0" fontId="9" fillId="0" borderId="9" xfId="0" applyFont="1" applyBorder="1"/>
    <xf numFmtId="0" fontId="9" fillId="0" borderId="0" xfId="0" applyFont="1" applyBorder="1"/>
    <xf numFmtId="6" fontId="7" fillId="0" borderId="0" xfId="0" applyNumberFormat="1" applyFont="1"/>
    <xf numFmtId="0" fontId="9" fillId="0" borderId="0" xfId="0" applyFont="1"/>
    <xf numFmtId="6" fontId="9" fillId="0" borderId="0" xfId="0" applyNumberFormat="1" applyFont="1"/>
    <xf numFmtId="0" fontId="10" fillId="0" borderId="0" xfId="0" applyFont="1"/>
    <xf numFmtId="164" fontId="10" fillId="0" borderId="0" xfId="1" applyNumberFormat="1" applyFont="1"/>
    <xf numFmtId="9" fontId="7" fillId="0" borderId="0" xfId="0" applyNumberFormat="1" applyFont="1"/>
    <xf numFmtId="6" fontId="7" fillId="0" borderId="0" xfId="0" applyNumberFormat="1" applyFont="1" applyBorder="1"/>
    <xf numFmtId="0" fontId="7" fillId="0" borderId="0" xfId="0" applyFont="1" applyBorder="1"/>
    <xf numFmtId="0" fontId="10" fillId="0" borderId="0" xfId="0" applyFont="1" applyBorder="1"/>
    <xf numFmtId="10" fontId="11" fillId="0" borderId="0" xfId="0" applyNumberFormat="1" applyFont="1"/>
    <xf numFmtId="10" fontId="7" fillId="0" borderId="0" xfId="0" applyNumberFormat="1" applyFont="1"/>
    <xf numFmtId="44" fontId="7" fillId="0" borderId="0" xfId="0" applyNumberFormat="1" applyFont="1"/>
    <xf numFmtId="0" fontId="12" fillId="3" borderId="0" xfId="0" applyFont="1" applyFill="1"/>
    <xf numFmtId="0" fontId="13" fillId="3" borderId="0" xfId="0" applyFont="1" applyFill="1"/>
    <xf numFmtId="0" fontId="7" fillId="0" borderId="10" xfId="0" applyFont="1" applyBorder="1"/>
    <xf numFmtId="6" fontId="7" fillId="0" borderId="10" xfId="0" applyNumberFormat="1" applyFont="1" applyBorder="1"/>
    <xf numFmtId="6" fontId="9" fillId="0" borderId="10" xfId="0" applyNumberFormat="1" applyFont="1" applyBorder="1"/>
    <xf numFmtId="0" fontId="10" fillId="0" borderId="10" xfId="0" applyFont="1" applyBorder="1"/>
    <xf numFmtId="165" fontId="8" fillId="0" borderId="0" xfId="3" applyNumberFormat="1" applyFont="1"/>
    <xf numFmtId="6" fontId="9" fillId="0" borderId="0" xfId="0" applyNumberFormat="1" applyFont="1" applyBorder="1"/>
    <xf numFmtId="0" fontId="7" fillId="0" borderId="12" xfId="0" applyFont="1" applyBorder="1"/>
    <xf numFmtId="0" fontId="9" fillId="0" borderId="14" xfId="0" applyFont="1" applyBorder="1"/>
    <xf numFmtId="6" fontId="9" fillId="0" borderId="11" xfId="0" applyNumberFormat="1" applyFont="1" applyBorder="1"/>
    <xf numFmtId="6" fontId="7" fillId="0" borderId="11" xfId="0" applyNumberFormat="1" applyFont="1" applyBorder="1"/>
    <xf numFmtId="0" fontId="9" fillId="4" borderId="0" xfId="0" applyFont="1" applyFill="1" applyBorder="1"/>
    <xf numFmtId="0" fontId="9" fillId="4" borderId="10" xfId="0" applyFont="1" applyFill="1" applyBorder="1"/>
    <xf numFmtId="0" fontId="9" fillId="0" borderId="15" xfId="0" applyFont="1" applyBorder="1"/>
    <xf numFmtId="6" fontId="9" fillId="0" borderId="13" xfId="0" applyNumberFormat="1" applyFont="1" applyBorder="1"/>
    <xf numFmtId="6" fontId="9" fillId="0" borderId="15" xfId="0" applyNumberFormat="1" applyFont="1" applyBorder="1"/>
    <xf numFmtId="164" fontId="8" fillId="0" borderId="13" xfId="1" applyNumberFormat="1" applyFont="1" applyBorder="1"/>
    <xf numFmtId="0" fontId="7" fillId="0" borderId="9" xfId="0" applyFont="1" applyBorder="1"/>
    <xf numFmtId="164" fontId="14" fillId="0" borderId="9" xfId="1" applyNumberFormat="1" applyFont="1" applyBorder="1"/>
    <xf numFmtId="6" fontId="7" fillId="0" borderId="9" xfId="0" applyNumberFormat="1" applyFont="1" applyBorder="1"/>
    <xf numFmtId="0" fontId="9" fillId="0" borderId="11" xfId="0" applyFont="1" applyBorder="1"/>
    <xf numFmtId="164" fontId="7" fillId="0" borderId="13" xfId="0" applyNumberFormat="1" applyFont="1" applyBorder="1"/>
    <xf numFmtId="0" fontId="7" fillId="0" borderId="16" xfId="0" applyFont="1" applyBorder="1"/>
    <xf numFmtId="0" fontId="7" fillId="0" borderId="14" xfId="0" applyFont="1" applyBorder="1"/>
    <xf numFmtId="0" fontId="9" fillId="0" borderId="17" xfId="0" applyFont="1" applyBorder="1"/>
    <xf numFmtId="0" fontId="9" fillId="0" borderId="18" xfId="0" applyFont="1" applyBorder="1"/>
    <xf numFmtId="164" fontId="8" fillId="0" borderId="10" xfId="1" applyNumberFormat="1" applyFont="1" applyBorder="1"/>
    <xf numFmtId="164" fontId="8" fillId="0" borderId="11" xfId="1" applyNumberFormat="1" applyFont="1" applyBorder="1"/>
    <xf numFmtId="0" fontId="9" fillId="0" borderId="0" xfId="0" applyFont="1" applyAlignment="1">
      <alignment horizontal="center"/>
    </xf>
  </cellXfs>
  <cellStyles count="4">
    <cellStyle name="Currency" xfId="3" builtinId="4"/>
    <cellStyle name="Normal" xfId="0" builtinId="0"/>
    <cellStyle name="Normal 2" xfId="2" xr:uid="{CABCED94-8FBA-FB4E-BDC4-00748DBFA87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/>
          <a:lstStyle/>
          <a:p>
            <a:pPr algn="ctr">
              <a:defRPr/>
            </a:pPr>
            <a:r>
              <a:rPr lang="en-US" sz="2000" b="1" i="0" u="none" baseline="0"/>
              <a:t>US Market Projections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 Month USD LIBOR Forward Curve</c:v>
          </c:tx>
          <c:spPr>
            <a:ln>
              <a:solidFill>
                <a:srgbClr val="33599B"/>
              </a:solidFill>
            </a:ln>
          </c:spPr>
          <c:marker>
            <c:symbol val="none"/>
          </c:marker>
          <c:cat>
            <c:numRef>
              <c:f>'US Market Projections'!$O$3:$O$123</c:f>
              <c:numCache>
                <c:formatCode>m/d/yy</c:formatCode>
                <c:ptCount val="121"/>
                <c:pt idx="0">
                  <c:v>43573</c:v>
                </c:pt>
                <c:pt idx="1">
                  <c:v>43605</c:v>
                </c:pt>
                <c:pt idx="2">
                  <c:v>43634</c:v>
                </c:pt>
                <c:pt idx="3">
                  <c:v>43664</c:v>
                </c:pt>
                <c:pt idx="4">
                  <c:v>43696</c:v>
                </c:pt>
                <c:pt idx="5">
                  <c:v>43726</c:v>
                </c:pt>
                <c:pt idx="6">
                  <c:v>43756</c:v>
                </c:pt>
                <c:pt idx="7">
                  <c:v>43787</c:v>
                </c:pt>
                <c:pt idx="8">
                  <c:v>43817</c:v>
                </c:pt>
                <c:pt idx="9">
                  <c:v>43850</c:v>
                </c:pt>
                <c:pt idx="10">
                  <c:v>43879</c:v>
                </c:pt>
                <c:pt idx="11">
                  <c:v>43908</c:v>
                </c:pt>
                <c:pt idx="12">
                  <c:v>43941</c:v>
                </c:pt>
                <c:pt idx="13">
                  <c:v>43969</c:v>
                </c:pt>
                <c:pt idx="14">
                  <c:v>44000</c:v>
                </c:pt>
                <c:pt idx="15">
                  <c:v>44032</c:v>
                </c:pt>
                <c:pt idx="16">
                  <c:v>44061</c:v>
                </c:pt>
                <c:pt idx="17">
                  <c:v>44092</c:v>
                </c:pt>
                <c:pt idx="18">
                  <c:v>44123</c:v>
                </c:pt>
                <c:pt idx="19">
                  <c:v>44153</c:v>
                </c:pt>
                <c:pt idx="20">
                  <c:v>44183</c:v>
                </c:pt>
                <c:pt idx="21">
                  <c:v>44214</c:v>
                </c:pt>
                <c:pt idx="22">
                  <c:v>44245</c:v>
                </c:pt>
                <c:pt idx="23">
                  <c:v>44273</c:v>
                </c:pt>
                <c:pt idx="24">
                  <c:v>44305</c:v>
                </c:pt>
                <c:pt idx="25">
                  <c:v>44334</c:v>
                </c:pt>
                <c:pt idx="26">
                  <c:v>44365</c:v>
                </c:pt>
                <c:pt idx="27">
                  <c:v>44396</c:v>
                </c:pt>
                <c:pt idx="28">
                  <c:v>44426</c:v>
                </c:pt>
                <c:pt idx="29">
                  <c:v>44459</c:v>
                </c:pt>
                <c:pt idx="30">
                  <c:v>44487</c:v>
                </c:pt>
                <c:pt idx="31">
                  <c:v>44518</c:v>
                </c:pt>
                <c:pt idx="32">
                  <c:v>44550</c:v>
                </c:pt>
                <c:pt idx="33">
                  <c:v>44579</c:v>
                </c:pt>
                <c:pt idx="34">
                  <c:v>44610</c:v>
                </c:pt>
                <c:pt idx="35">
                  <c:v>44638</c:v>
                </c:pt>
                <c:pt idx="36">
                  <c:v>44669</c:v>
                </c:pt>
                <c:pt idx="37">
                  <c:v>44699</c:v>
                </c:pt>
                <c:pt idx="38">
                  <c:v>44732</c:v>
                </c:pt>
                <c:pt idx="39">
                  <c:v>44760</c:v>
                </c:pt>
                <c:pt idx="40">
                  <c:v>44791</c:v>
                </c:pt>
                <c:pt idx="41">
                  <c:v>44823</c:v>
                </c:pt>
                <c:pt idx="42">
                  <c:v>44852</c:v>
                </c:pt>
                <c:pt idx="43">
                  <c:v>44883</c:v>
                </c:pt>
                <c:pt idx="44">
                  <c:v>44914</c:v>
                </c:pt>
                <c:pt idx="45">
                  <c:v>44944</c:v>
                </c:pt>
                <c:pt idx="46">
                  <c:v>44977</c:v>
                </c:pt>
                <c:pt idx="47">
                  <c:v>45005</c:v>
                </c:pt>
                <c:pt idx="48">
                  <c:v>45034</c:v>
                </c:pt>
                <c:pt idx="49">
                  <c:v>45064</c:v>
                </c:pt>
                <c:pt idx="50">
                  <c:v>45096</c:v>
                </c:pt>
                <c:pt idx="51">
                  <c:v>45125</c:v>
                </c:pt>
                <c:pt idx="52">
                  <c:v>45156</c:v>
                </c:pt>
                <c:pt idx="53">
                  <c:v>45187</c:v>
                </c:pt>
                <c:pt idx="54">
                  <c:v>45217</c:v>
                </c:pt>
                <c:pt idx="55">
                  <c:v>45250</c:v>
                </c:pt>
                <c:pt idx="56">
                  <c:v>45278</c:v>
                </c:pt>
                <c:pt idx="57">
                  <c:v>45309</c:v>
                </c:pt>
                <c:pt idx="58">
                  <c:v>45341</c:v>
                </c:pt>
                <c:pt idx="59">
                  <c:v>45369</c:v>
                </c:pt>
                <c:pt idx="60">
                  <c:v>45400</c:v>
                </c:pt>
                <c:pt idx="61">
                  <c:v>45432</c:v>
                </c:pt>
                <c:pt idx="62">
                  <c:v>45461</c:v>
                </c:pt>
                <c:pt idx="63">
                  <c:v>45491</c:v>
                </c:pt>
                <c:pt idx="64">
                  <c:v>45523</c:v>
                </c:pt>
                <c:pt idx="65">
                  <c:v>45553</c:v>
                </c:pt>
                <c:pt idx="66">
                  <c:v>45583</c:v>
                </c:pt>
                <c:pt idx="67">
                  <c:v>45614</c:v>
                </c:pt>
                <c:pt idx="68">
                  <c:v>45644</c:v>
                </c:pt>
                <c:pt idx="69">
                  <c:v>45677</c:v>
                </c:pt>
                <c:pt idx="70">
                  <c:v>45706</c:v>
                </c:pt>
                <c:pt idx="71">
                  <c:v>45734</c:v>
                </c:pt>
                <c:pt idx="72">
                  <c:v>45765</c:v>
                </c:pt>
                <c:pt idx="73">
                  <c:v>45796</c:v>
                </c:pt>
                <c:pt idx="74">
                  <c:v>45826</c:v>
                </c:pt>
                <c:pt idx="75">
                  <c:v>45856</c:v>
                </c:pt>
                <c:pt idx="76">
                  <c:v>45887</c:v>
                </c:pt>
                <c:pt idx="77">
                  <c:v>45918</c:v>
                </c:pt>
                <c:pt idx="78">
                  <c:v>45950</c:v>
                </c:pt>
                <c:pt idx="79">
                  <c:v>45979</c:v>
                </c:pt>
                <c:pt idx="80">
                  <c:v>46009</c:v>
                </c:pt>
                <c:pt idx="81">
                  <c:v>46041</c:v>
                </c:pt>
                <c:pt idx="82">
                  <c:v>46071</c:v>
                </c:pt>
                <c:pt idx="83">
                  <c:v>46099</c:v>
                </c:pt>
                <c:pt idx="84">
                  <c:v>46132</c:v>
                </c:pt>
                <c:pt idx="85">
                  <c:v>46160</c:v>
                </c:pt>
                <c:pt idx="86">
                  <c:v>46191</c:v>
                </c:pt>
                <c:pt idx="87">
                  <c:v>46223</c:v>
                </c:pt>
                <c:pt idx="88">
                  <c:v>46252</c:v>
                </c:pt>
                <c:pt idx="89">
                  <c:v>46283</c:v>
                </c:pt>
                <c:pt idx="90">
                  <c:v>46314</c:v>
                </c:pt>
                <c:pt idx="91">
                  <c:v>46344</c:v>
                </c:pt>
                <c:pt idx="92">
                  <c:v>46374</c:v>
                </c:pt>
                <c:pt idx="93">
                  <c:v>46405</c:v>
                </c:pt>
                <c:pt idx="94">
                  <c:v>46436</c:v>
                </c:pt>
                <c:pt idx="95">
                  <c:v>46464</c:v>
                </c:pt>
                <c:pt idx="96">
                  <c:v>46496</c:v>
                </c:pt>
                <c:pt idx="97">
                  <c:v>46525</c:v>
                </c:pt>
                <c:pt idx="98">
                  <c:v>46556</c:v>
                </c:pt>
                <c:pt idx="99">
                  <c:v>46587</c:v>
                </c:pt>
                <c:pt idx="100">
                  <c:v>46617</c:v>
                </c:pt>
                <c:pt idx="101">
                  <c:v>46650</c:v>
                </c:pt>
                <c:pt idx="102">
                  <c:v>46678</c:v>
                </c:pt>
                <c:pt idx="103">
                  <c:v>46709</c:v>
                </c:pt>
                <c:pt idx="104">
                  <c:v>46741</c:v>
                </c:pt>
                <c:pt idx="105">
                  <c:v>46770</c:v>
                </c:pt>
                <c:pt idx="106">
                  <c:v>46801</c:v>
                </c:pt>
                <c:pt idx="107">
                  <c:v>46832</c:v>
                </c:pt>
                <c:pt idx="108">
                  <c:v>46861</c:v>
                </c:pt>
                <c:pt idx="109">
                  <c:v>46891</c:v>
                </c:pt>
                <c:pt idx="110">
                  <c:v>46923</c:v>
                </c:pt>
                <c:pt idx="111">
                  <c:v>46952</c:v>
                </c:pt>
                <c:pt idx="112">
                  <c:v>46983</c:v>
                </c:pt>
                <c:pt idx="113">
                  <c:v>47014</c:v>
                </c:pt>
                <c:pt idx="114">
                  <c:v>47044</c:v>
                </c:pt>
                <c:pt idx="115">
                  <c:v>47077</c:v>
                </c:pt>
                <c:pt idx="116">
                  <c:v>47105</c:v>
                </c:pt>
                <c:pt idx="117">
                  <c:v>47136</c:v>
                </c:pt>
                <c:pt idx="118">
                  <c:v>47168</c:v>
                </c:pt>
                <c:pt idx="119">
                  <c:v>47196</c:v>
                </c:pt>
                <c:pt idx="120">
                  <c:v>47226</c:v>
                </c:pt>
              </c:numCache>
            </c:numRef>
          </c:cat>
          <c:val>
            <c:numRef>
              <c:f>'US Market Projections'!$P$3:$P$123</c:f>
              <c:numCache>
                <c:formatCode>0.00%</c:formatCode>
                <c:ptCount val="121"/>
                <c:pt idx="0">
                  <c:v>2.47975E-2</c:v>
                </c:pt>
                <c:pt idx="1">
                  <c:v>2.47975E-2</c:v>
                </c:pt>
                <c:pt idx="2">
                  <c:v>2.4773400000000001E-2</c:v>
                </c:pt>
                <c:pt idx="3">
                  <c:v>2.4735E-2</c:v>
                </c:pt>
                <c:pt idx="4">
                  <c:v>2.46222E-2</c:v>
                </c:pt>
                <c:pt idx="5">
                  <c:v>2.4407700000000001E-2</c:v>
                </c:pt>
                <c:pt idx="6">
                  <c:v>2.4185600000000002E-2</c:v>
                </c:pt>
                <c:pt idx="7">
                  <c:v>2.4080600000000001E-2</c:v>
                </c:pt>
                <c:pt idx="8">
                  <c:v>2.4084000000000001E-2</c:v>
                </c:pt>
                <c:pt idx="9">
                  <c:v>2.41806E-2</c:v>
                </c:pt>
                <c:pt idx="10">
                  <c:v>2.42134E-2</c:v>
                </c:pt>
                <c:pt idx="11">
                  <c:v>2.4071599999999999E-2</c:v>
                </c:pt>
                <c:pt idx="12">
                  <c:v>2.3785500000000001E-2</c:v>
                </c:pt>
                <c:pt idx="13">
                  <c:v>2.3438199999999999E-2</c:v>
                </c:pt>
                <c:pt idx="14">
                  <c:v>2.30695E-2</c:v>
                </c:pt>
                <c:pt idx="15">
                  <c:v>2.2748399999999998E-2</c:v>
                </c:pt>
                <c:pt idx="16">
                  <c:v>2.24946E-2</c:v>
                </c:pt>
                <c:pt idx="17">
                  <c:v>2.2283399999999998E-2</c:v>
                </c:pt>
                <c:pt idx="18">
                  <c:v>2.21447E-2</c:v>
                </c:pt>
                <c:pt idx="19">
                  <c:v>2.2060799999999998E-2</c:v>
                </c:pt>
                <c:pt idx="20">
                  <c:v>2.19852E-2</c:v>
                </c:pt>
                <c:pt idx="21">
                  <c:v>2.1942199999999999E-2</c:v>
                </c:pt>
                <c:pt idx="22">
                  <c:v>2.19262E-2</c:v>
                </c:pt>
                <c:pt idx="23">
                  <c:v>2.1901899999999998E-2</c:v>
                </c:pt>
                <c:pt idx="24">
                  <c:v>2.1895700000000001E-2</c:v>
                </c:pt>
                <c:pt idx="25">
                  <c:v>2.19034E-2</c:v>
                </c:pt>
                <c:pt idx="26">
                  <c:v>2.1895100000000001E-2</c:v>
                </c:pt>
                <c:pt idx="27">
                  <c:v>2.18982E-2</c:v>
                </c:pt>
                <c:pt idx="28">
                  <c:v>2.1912399999999999E-2</c:v>
                </c:pt>
                <c:pt idx="29">
                  <c:v>2.19115E-2</c:v>
                </c:pt>
                <c:pt idx="30">
                  <c:v>2.1921099999999999E-2</c:v>
                </c:pt>
                <c:pt idx="31">
                  <c:v>2.1942400000000001E-2</c:v>
                </c:pt>
                <c:pt idx="32">
                  <c:v>2.19495E-2</c:v>
                </c:pt>
                <c:pt idx="33">
                  <c:v>2.1967799999999999E-2</c:v>
                </c:pt>
                <c:pt idx="34">
                  <c:v>2.1997800000000001E-2</c:v>
                </c:pt>
                <c:pt idx="35">
                  <c:v>2.20127E-2</c:v>
                </c:pt>
                <c:pt idx="36">
                  <c:v>2.2039699999999999E-2</c:v>
                </c:pt>
                <c:pt idx="37">
                  <c:v>2.2081900000000002E-2</c:v>
                </c:pt>
                <c:pt idx="38">
                  <c:v>2.2111499999999999E-2</c:v>
                </c:pt>
                <c:pt idx="39">
                  <c:v>2.21551E-2</c:v>
                </c:pt>
                <c:pt idx="40">
                  <c:v>2.2213699999999999E-2</c:v>
                </c:pt>
                <c:pt idx="41">
                  <c:v>2.2261300000000001E-2</c:v>
                </c:pt>
                <c:pt idx="42">
                  <c:v>2.2324099999999999E-2</c:v>
                </c:pt>
                <c:pt idx="43">
                  <c:v>2.24028E-2</c:v>
                </c:pt>
                <c:pt idx="44">
                  <c:v>2.24712E-2</c:v>
                </c:pt>
                <c:pt idx="45">
                  <c:v>2.25553E-2</c:v>
                </c:pt>
                <c:pt idx="46">
                  <c:v>2.2654899999999999E-2</c:v>
                </c:pt>
                <c:pt idx="47">
                  <c:v>2.2741399999999998E-2</c:v>
                </c:pt>
                <c:pt idx="48">
                  <c:v>2.2838399999999998E-2</c:v>
                </c:pt>
                <c:pt idx="49">
                  <c:v>2.2944300000000001E-2</c:v>
                </c:pt>
                <c:pt idx="50">
                  <c:v>2.30339E-2</c:v>
                </c:pt>
                <c:pt idx="51">
                  <c:v>2.3130499999999998E-2</c:v>
                </c:pt>
                <c:pt idx="52">
                  <c:v>2.32348E-2</c:v>
                </c:pt>
                <c:pt idx="53">
                  <c:v>2.3322599999999999E-2</c:v>
                </c:pt>
                <c:pt idx="54">
                  <c:v>2.3418100000000001E-2</c:v>
                </c:pt>
                <c:pt idx="55">
                  <c:v>2.3521400000000001E-2</c:v>
                </c:pt>
                <c:pt idx="56">
                  <c:v>2.3607E-2</c:v>
                </c:pt>
                <c:pt idx="57">
                  <c:v>2.3699100000000001E-2</c:v>
                </c:pt>
                <c:pt idx="58">
                  <c:v>2.3797499999999999E-2</c:v>
                </c:pt>
                <c:pt idx="59">
                  <c:v>2.38769E-2</c:v>
                </c:pt>
                <c:pt idx="60">
                  <c:v>2.3963000000000002E-2</c:v>
                </c:pt>
                <c:pt idx="61">
                  <c:v>2.4057100000000001E-2</c:v>
                </c:pt>
                <c:pt idx="62">
                  <c:v>2.4133600000000002E-2</c:v>
                </c:pt>
                <c:pt idx="63">
                  <c:v>2.4218E-2</c:v>
                </c:pt>
                <c:pt idx="64">
                  <c:v>2.4310600000000002E-2</c:v>
                </c:pt>
                <c:pt idx="65">
                  <c:v>2.4384800000000002E-2</c:v>
                </c:pt>
                <c:pt idx="66">
                  <c:v>2.4465899999999999E-2</c:v>
                </c:pt>
                <c:pt idx="67">
                  <c:v>2.4553800000000001E-2</c:v>
                </c:pt>
                <c:pt idx="68">
                  <c:v>2.46229E-2</c:v>
                </c:pt>
                <c:pt idx="69">
                  <c:v>2.4699100000000002E-2</c:v>
                </c:pt>
                <c:pt idx="70">
                  <c:v>2.47811E-2</c:v>
                </c:pt>
                <c:pt idx="71">
                  <c:v>2.4843500000000001E-2</c:v>
                </c:pt>
                <c:pt idx="72">
                  <c:v>2.49056E-2</c:v>
                </c:pt>
                <c:pt idx="73">
                  <c:v>2.49898E-2</c:v>
                </c:pt>
                <c:pt idx="74">
                  <c:v>2.5048299999999999E-2</c:v>
                </c:pt>
                <c:pt idx="75">
                  <c:v>2.5114899999999999E-2</c:v>
                </c:pt>
                <c:pt idx="76">
                  <c:v>2.5191000000000002E-2</c:v>
                </c:pt>
                <c:pt idx="77">
                  <c:v>2.52526E-2</c:v>
                </c:pt>
                <c:pt idx="78">
                  <c:v>2.53244E-2</c:v>
                </c:pt>
                <c:pt idx="79">
                  <c:v>2.5405299999999999E-2</c:v>
                </c:pt>
                <c:pt idx="80">
                  <c:v>2.54705E-2</c:v>
                </c:pt>
                <c:pt idx="81">
                  <c:v>2.5544600000000001E-2</c:v>
                </c:pt>
                <c:pt idx="82">
                  <c:v>2.5626400000000001E-2</c:v>
                </c:pt>
                <c:pt idx="83">
                  <c:v>2.5690500000000002E-2</c:v>
                </c:pt>
                <c:pt idx="84">
                  <c:v>2.5762199999999999E-2</c:v>
                </c:pt>
                <c:pt idx="85">
                  <c:v>2.5840599999999998E-2</c:v>
                </c:pt>
                <c:pt idx="86">
                  <c:v>2.59016E-2</c:v>
                </c:pt>
                <c:pt idx="87">
                  <c:v>2.5970199999999999E-2</c:v>
                </c:pt>
                <c:pt idx="88">
                  <c:v>2.60453E-2</c:v>
                </c:pt>
                <c:pt idx="89">
                  <c:v>2.6102299999999998E-2</c:v>
                </c:pt>
                <c:pt idx="90">
                  <c:v>2.6165799999999999E-2</c:v>
                </c:pt>
                <c:pt idx="91">
                  <c:v>2.62352E-2</c:v>
                </c:pt>
                <c:pt idx="92">
                  <c:v>2.6285599999999999E-2</c:v>
                </c:pt>
                <c:pt idx="93">
                  <c:v>2.6342299999999999E-2</c:v>
                </c:pt>
                <c:pt idx="94">
                  <c:v>2.6405100000000001E-2</c:v>
                </c:pt>
                <c:pt idx="95">
                  <c:v>2.6449199999999999E-2</c:v>
                </c:pt>
                <c:pt idx="96">
                  <c:v>2.6500699999999999E-2</c:v>
                </c:pt>
                <c:pt idx="97">
                  <c:v>2.6560199999999999E-2</c:v>
                </c:pt>
                <c:pt idx="98">
                  <c:v>2.66051E-2</c:v>
                </c:pt>
                <c:pt idx="99">
                  <c:v>2.6660400000000001E-2</c:v>
                </c:pt>
                <c:pt idx="100">
                  <c:v>2.6726699999999999E-2</c:v>
                </c:pt>
                <c:pt idx="101">
                  <c:v>2.6780499999999999E-2</c:v>
                </c:pt>
                <c:pt idx="102">
                  <c:v>2.6844699999999999E-2</c:v>
                </c:pt>
                <c:pt idx="103">
                  <c:v>2.6919999999999999E-2</c:v>
                </c:pt>
                <c:pt idx="104">
                  <c:v>2.6982300000000001E-2</c:v>
                </c:pt>
                <c:pt idx="105">
                  <c:v>2.7054399999999999E-2</c:v>
                </c:pt>
                <c:pt idx="106">
                  <c:v>2.7135900000000001E-2</c:v>
                </c:pt>
                <c:pt idx="107">
                  <c:v>2.7202199999999999E-2</c:v>
                </c:pt>
                <c:pt idx="108">
                  <c:v>2.7275299999999999E-2</c:v>
                </c:pt>
                <c:pt idx="109">
                  <c:v>2.7354099999999999E-2</c:v>
                </c:pt>
                <c:pt idx="110">
                  <c:v>2.74147E-2</c:v>
                </c:pt>
                <c:pt idx="111">
                  <c:v>2.7479099999999999E-2</c:v>
                </c:pt>
                <c:pt idx="112">
                  <c:v>2.7547100000000001E-2</c:v>
                </c:pt>
                <c:pt idx="113">
                  <c:v>2.7594500000000001E-2</c:v>
                </c:pt>
                <c:pt idx="114">
                  <c:v>2.7643899999999999E-2</c:v>
                </c:pt>
                <c:pt idx="115">
                  <c:v>2.7694900000000001E-2</c:v>
                </c:pt>
                <c:pt idx="116">
                  <c:v>2.77214E-2</c:v>
                </c:pt>
                <c:pt idx="117">
                  <c:v>2.77472E-2</c:v>
                </c:pt>
                <c:pt idx="118">
                  <c:v>2.77723E-2</c:v>
                </c:pt>
                <c:pt idx="119">
                  <c:v>2.7771899999999999E-2</c:v>
                </c:pt>
                <c:pt idx="120">
                  <c:v>2.7774199999999999E-2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03-574E-9596-0F5AF961078A}"/>
            </c:ext>
          </c:extLst>
        </c:ser>
        <c:ser>
          <c:idx val="1"/>
          <c:order val="1"/>
          <c:tx>
            <c:v>3 Month USD LIBOR Forward Curve</c:v>
          </c:tx>
          <c:spPr>
            <a:ln>
              <a:solidFill>
                <a:srgbClr val="B14D66"/>
              </a:solidFill>
            </a:ln>
          </c:spPr>
          <c:marker>
            <c:symbol val="none"/>
          </c:marker>
          <c:cat>
            <c:numRef>
              <c:f>'US Market Projections'!$O$3:$O$123</c:f>
              <c:numCache>
                <c:formatCode>m/d/yy</c:formatCode>
                <c:ptCount val="121"/>
                <c:pt idx="0">
                  <c:v>43573</c:v>
                </c:pt>
                <c:pt idx="1">
                  <c:v>43605</c:v>
                </c:pt>
                <c:pt idx="2">
                  <c:v>43634</c:v>
                </c:pt>
                <c:pt idx="3">
                  <c:v>43664</c:v>
                </c:pt>
                <c:pt idx="4">
                  <c:v>43696</c:v>
                </c:pt>
                <c:pt idx="5">
                  <c:v>43726</c:v>
                </c:pt>
                <c:pt idx="6">
                  <c:v>43756</c:v>
                </c:pt>
                <c:pt idx="7">
                  <c:v>43787</c:v>
                </c:pt>
                <c:pt idx="8">
                  <c:v>43817</c:v>
                </c:pt>
                <c:pt idx="9">
                  <c:v>43850</c:v>
                </c:pt>
                <c:pt idx="10">
                  <c:v>43879</c:v>
                </c:pt>
                <c:pt idx="11">
                  <c:v>43908</c:v>
                </c:pt>
                <c:pt idx="12">
                  <c:v>43941</c:v>
                </c:pt>
                <c:pt idx="13">
                  <c:v>43969</c:v>
                </c:pt>
                <c:pt idx="14">
                  <c:v>44000</c:v>
                </c:pt>
                <c:pt idx="15">
                  <c:v>44032</c:v>
                </c:pt>
                <c:pt idx="16">
                  <c:v>44061</c:v>
                </c:pt>
                <c:pt idx="17">
                  <c:v>44092</c:v>
                </c:pt>
                <c:pt idx="18">
                  <c:v>44123</c:v>
                </c:pt>
                <c:pt idx="19">
                  <c:v>44153</c:v>
                </c:pt>
                <c:pt idx="20">
                  <c:v>44183</c:v>
                </c:pt>
                <c:pt idx="21">
                  <c:v>44214</c:v>
                </c:pt>
                <c:pt idx="22">
                  <c:v>44245</c:v>
                </c:pt>
                <c:pt idx="23">
                  <c:v>44273</c:v>
                </c:pt>
                <c:pt idx="24">
                  <c:v>44305</c:v>
                </c:pt>
                <c:pt idx="25">
                  <c:v>44334</c:v>
                </c:pt>
                <c:pt idx="26">
                  <c:v>44365</c:v>
                </c:pt>
                <c:pt idx="27">
                  <c:v>44396</c:v>
                </c:pt>
                <c:pt idx="28">
                  <c:v>44426</c:v>
                </c:pt>
                <c:pt idx="29">
                  <c:v>44459</c:v>
                </c:pt>
                <c:pt idx="30">
                  <c:v>44487</c:v>
                </c:pt>
                <c:pt idx="31">
                  <c:v>44518</c:v>
                </c:pt>
                <c:pt idx="32">
                  <c:v>44550</c:v>
                </c:pt>
                <c:pt idx="33">
                  <c:v>44579</c:v>
                </c:pt>
                <c:pt idx="34">
                  <c:v>44610</c:v>
                </c:pt>
                <c:pt idx="35">
                  <c:v>44638</c:v>
                </c:pt>
                <c:pt idx="36">
                  <c:v>44669</c:v>
                </c:pt>
                <c:pt idx="37">
                  <c:v>44699</c:v>
                </c:pt>
                <c:pt idx="38">
                  <c:v>44732</c:v>
                </c:pt>
                <c:pt idx="39">
                  <c:v>44760</c:v>
                </c:pt>
                <c:pt idx="40">
                  <c:v>44791</c:v>
                </c:pt>
                <c:pt idx="41">
                  <c:v>44823</c:v>
                </c:pt>
                <c:pt idx="42">
                  <c:v>44852</c:v>
                </c:pt>
                <c:pt idx="43">
                  <c:v>44883</c:v>
                </c:pt>
                <c:pt idx="44">
                  <c:v>44914</c:v>
                </c:pt>
                <c:pt idx="45">
                  <c:v>44944</c:v>
                </c:pt>
                <c:pt idx="46">
                  <c:v>44977</c:v>
                </c:pt>
                <c:pt idx="47">
                  <c:v>45005</c:v>
                </c:pt>
                <c:pt idx="48">
                  <c:v>45034</c:v>
                </c:pt>
                <c:pt idx="49">
                  <c:v>45064</c:v>
                </c:pt>
                <c:pt idx="50">
                  <c:v>45096</c:v>
                </c:pt>
                <c:pt idx="51">
                  <c:v>45125</c:v>
                </c:pt>
                <c:pt idx="52">
                  <c:v>45156</c:v>
                </c:pt>
                <c:pt idx="53">
                  <c:v>45187</c:v>
                </c:pt>
                <c:pt idx="54">
                  <c:v>45217</c:v>
                </c:pt>
                <c:pt idx="55">
                  <c:v>45250</c:v>
                </c:pt>
                <c:pt idx="56">
                  <c:v>45278</c:v>
                </c:pt>
                <c:pt idx="57">
                  <c:v>45309</c:v>
                </c:pt>
                <c:pt idx="58">
                  <c:v>45341</c:v>
                </c:pt>
                <c:pt idx="59">
                  <c:v>45369</c:v>
                </c:pt>
                <c:pt idx="60">
                  <c:v>45400</c:v>
                </c:pt>
                <c:pt idx="61">
                  <c:v>45432</c:v>
                </c:pt>
                <c:pt idx="62">
                  <c:v>45461</c:v>
                </c:pt>
                <c:pt idx="63">
                  <c:v>45491</c:v>
                </c:pt>
                <c:pt idx="64">
                  <c:v>45523</c:v>
                </c:pt>
                <c:pt idx="65">
                  <c:v>45553</c:v>
                </c:pt>
                <c:pt idx="66">
                  <c:v>45583</c:v>
                </c:pt>
                <c:pt idx="67">
                  <c:v>45614</c:v>
                </c:pt>
                <c:pt idx="68">
                  <c:v>45644</c:v>
                </c:pt>
                <c:pt idx="69">
                  <c:v>45677</c:v>
                </c:pt>
                <c:pt idx="70">
                  <c:v>45706</c:v>
                </c:pt>
                <c:pt idx="71">
                  <c:v>45734</c:v>
                </c:pt>
                <c:pt idx="72">
                  <c:v>45765</c:v>
                </c:pt>
                <c:pt idx="73">
                  <c:v>45796</c:v>
                </c:pt>
                <c:pt idx="74">
                  <c:v>45826</c:v>
                </c:pt>
                <c:pt idx="75">
                  <c:v>45856</c:v>
                </c:pt>
                <c:pt idx="76">
                  <c:v>45887</c:v>
                </c:pt>
                <c:pt idx="77">
                  <c:v>45918</c:v>
                </c:pt>
                <c:pt idx="78">
                  <c:v>45950</c:v>
                </c:pt>
                <c:pt idx="79">
                  <c:v>45979</c:v>
                </c:pt>
                <c:pt idx="80">
                  <c:v>46009</c:v>
                </c:pt>
                <c:pt idx="81">
                  <c:v>46041</c:v>
                </c:pt>
                <c:pt idx="82">
                  <c:v>46071</c:v>
                </c:pt>
                <c:pt idx="83">
                  <c:v>46099</c:v>
                </c:pt>
                <c:pt idx="84">
                  <c:v>46132</c:v>
                </c:pt>
                <c:pt idx="85">
                  <c:v>46160</c:v>
                </c:pt>
                <c:pt idx="86">
                  <c:v>46191</c:v>
                </c:pt>
                <c:pt idx="87">
                  <c:v>46223</c:v>
                </c:pt>
                <c:pt idx="88">
                  <c:v>46252</c:v>
                </c:pt>
                <c:pt idx="89">
                  <c:v>46283</c:v>
                </c:pt>
                <c:pt idx="90">
                  <c:v>46314</c:v>
                </c:pt>
                <c:pt idx="91">
                  <c:v>46344</c:v>
                </c:pt>
                <c:pt idx="92">
                  <c:v>46374</c:v>
                </c:pt>
                <c:pt idx="93">
                  <c:v>46405</c:v>
                </c:pt>
                <c:pt idx="94">
                  <c:v>46436</c:v>
                </c:pt>
                <c:pt idx="95">
                  <c:v>46464</c:v>
                </c:pt>
                <c:pt idx="96">
                  <c:v>46496</c:v>
                </c:pt>
                <c:pt idx="97">
                  <c:v>46525</c:v>
                </c:pt>
                <c:pt idx="98">
                  <c:v>46556</c:v>
                </c:pt>
                <c:pt idx="99">
                  <c:v>46587</c:v>
                </c:pt>
                <c:pt idx="100">
                  <c:v>46617</c:v>
                </c:pt>
                <c:pt idx="101">
                  <c:v>46650</c:v>
                </c:pt>
                <c:pt idx="102">
                  <c:v>46678</c:v>
                </c:pt>
                <c:pt idx="103">
                  <c:v>46709</c:v>
                </c:pt>
                <c:pt idx="104">
                  <c:v>46741</c:v>
                </c:pt>
                <c:pt idx="105">
                  <c:v>46770</c:v>
                </c:pt>
                <c:pt idx="106">
                  <c:v>46801</c:v>
                </c:pt>
                <c:pt idx="107">
                  <c:v>46832</c:v>
                </c:pt>
                <c:pt idx="108">
                  <c:v>46861</c:v>
                </c:pt>
                <c:pt idx="109">
                  <c:v>46891</c:v>
                </c:pt>
                <c:pt idx="110">
                  <c:v>46923</c:v>
                </c:pt>
                <c:pt idx="111">
                  <c:v>46952</c:v>
                </c:pt>
                <c:pt idx="112">
                  <c:v>46983</c:v>
                </c:pt>
                <c:pt idx="113">
                  <c:v>47014</c:v>
                </c:pt>
                <c:pt idx="114">
                  <c:v>47044</c:v>
                </c:pt>
                <c:pt idx="115">
                  <c:v>47077</c:v>
                </c:pt>
                <c:pt idx="116">
                  <c:v>47105</c:v>
                </c:pt>
                <c:pt idx="117">
                  <c:v>47136</c:v>
                </c:pt>
                <c:pt idx="118">
                  <c:v>47168</c:v>
                </c:pt>
                <c:pt idx="119">
                  <c:v>47196</c:v>
                </c:pt>
                <c:pt idx="120">
                  <c:v>47226</c:v>
                </c:pt>
              </c:numCache>
            </c:numRef>
          </c:cat>
          <c:val>
            <c:numRef>
              <c:f>'US Market Projections'!$Q$3:$Q$123</c:f>
              <c:numCache>
                <c:formatCode>0.00%</c:formatCode>
                <c:ptCount val="121"/>
                <c:pt idx="0">
                  <c:v>2.6008799999999999E-2</c:v>
                </c:pt>
                <c:pt idx="1">
                  <c:v>2.5903800000000001E-2</c:v>
                </c:pt>
                <c:pt idx="2">
                  <c:v>2.58087E-2</c:v>
                </c:pt>
                <c:pt idx="3">
                  <c:v>2.5710299999999998E-2</c:v>
                </c:pt>
                <c:pt idx="4">
                  <c:v>2.5652700000000001E-2</c:v>
                </c:pt>
                <c:pt idx="5">
                  <c:v>2.5598800000000001E-2</c:v>
                </c:pt>
                <c:pt idx="6">
                  <c:v>2.5544799999999999E-2</c:v>
                </c:pt>
                <c:pt idx="7">
                  <c:v>2.5482000000000001E-2</c:v>
                </c:pt>
                <c:pt idx="8">
                  <c:v>2.5421300000000001E-2</c:v>
                </c:pt>
                <c:pt idx="9">
                  <c:v>2.5354399999999999E-2</c:v>
                </c:pt>
                <c:pt idx="10">
                  <c:v>2.5038600000000001E-2</c:v>
                </c:pt>
                <c:pt idx="11">
                  <c:v>2.47228E-2</c:v>
                </c:pt>
                <c:pt idx="12">
                  <c:v>2.43634E-2</c:v>
                </c:pt>
                <c:pt idx="13">
                  <c:v>2.4166199999999999E-2</c:v>
                </c:pt>
                <c:pt idx="14">
                  <c:v>2.3947900000000001E-2</c:v>
                </c:pt>
                <c:pt idx="15">
                  <c:v>2.37226E-2</c:v>
                </c:pt>
                <c:pt idx="16">
                  <c:v>2.3574600000000001E-2</c:v>
                </c:pt>
                <c:pt idx="17">
                  <c:v>2.3416300000000001E-2</c:v>
                </c:pt>
                <c:pt idx="18">
                  <c:v>2.32581E-2</c:v>
                </c:pt>
                <c:pt idx="19">
                  <c:v>2.3169700000000001E-2</c:v>
                </c:pt>
                <c:pt idx="20">
                  <c:v>2.30812E-2</c:v>
                </c:pt>
                <c:pt idx="21">
                  <c:v>2.2989800000000001E-2</c:v>
                </c:pt>
                <c:pt idx="22">
                  <c:v>2.29648E-2</c:v>
                </c:pt>
                <c:pt idx="23">
                  <c:v>2.2942299999999999E-2</c:v>
                </c:pt>
                <c:pt idx="24">
                  <c:v>2.2916599999999999E-2</c:v>
                </c:pt>
                <c:pt idx="25">
                  <c:v>2.29065E-2</c:v>
                </c:pt>
                <c:pt idx="26">
                  <c:v>2.2895800000000001E-2</c:v>
                </c:pt>
                <c:pt idx="27">
                  <c:v>2.2885099999999998E-2</c:v>
                </c:pt>
                <c:pt idx="28">
                  <c:v>2.2888499999999999E-2</c:v>
                </c:pt>
                <c:pt idx="29">
                  <c:v>2.2892099999999999E-2</c:v>
                </c:pt>
                <c:pt idx="30">
                  <c:v>2.28953E-2</c:v>
                </c:pt>
                <c:pt idx="31">
                  <c:v>2.2912800000000001E-2</c:v>
                </c:pt>
                <c:pt idx="32">
                  <c:v>2.2930800000000001E-2</c:v>
                </c:pt>
                <c:pt idx="33">
                  <c:v>2.2947200000000001E-2</c:v>
                </c:pt>
                <c:pt idx="34">
                  <c:v>2.29789E-2</c:v>
                </c:pt>
                <c:pt idx="35">
                  <c:v>2.30075E-2</c:v>
                </c:pt>
                <c:pt idx="36">
                  <c:v>2.3039199999999999E-2</c:v>
                </c:pt>
                <c:pt idx="37">
                  <c:v>2.3083800000000002E-2</c:v>
                </c:pt>
                <c:pt idx="38">
                  <c:v>2.31332E-2</c:v>
                </c:pt>
                <c:pt idx="39">
                  <c:v>2.31752E-2</c:v>
                </c:pt>
                <c:pt idx="40">
                  <c:v>2.3235100000000002E-2</c:v>
                </c:pt>
                <c:pt idx="41">
                  <c:v>2.3296799999999999E-2</c:v>
                </c:pt>
                <c:pt idx="42">
                  <c:v>2.33528E-2</c:v>
                </c:pt>
                <c:pt idx="43">
                  <c:v>2.3426900000000001E-2</c:v>
                </c:pt>
                <c:pt idx="44">
                  <c:v>2.3501000000000001E-2</c:v>
                </c:pt>
                <c:pt idx="45">
                  <c:v>2.3572800000000001E-2</c:v>
                </c:pt>
                <c:pt idx="46">
                  <c:v>2.3668499999999999E-2</c:v>
                </c:pt>
                <c:pt idx="47">
                  <c:v>2.3749800000000001E-2</c:v>
                </c:pt>
                <c:pt idx="48">
                  <c:v>2.3833900000000002E-2</c:v>
                </c:pt>
                <c:pt idx="49">
                  <c:v>2.3922800000000001E-2</c:v>
                </c:pt>
                <c:pt idx="50">
                  <c:v>2.4017500000000001E-2</c:v>
                </c:pt>
                <c:pt idx="51">
                  <c:v>2.4103400000000001E-2</c:v>
                </c:pt>
                <c:pt idx="52">
                  <c:v>2.4197E-2</c:v>
                </c:pt>
                <c:pt idx="53">
                  <c:v>2.4290599999999999E-2</c:v>
                </c:pt>
                <c:pt idx="54">
                  <c:v>2.4381199999999999E-2</c:v>
                </c:pt>
                <c:pt idx="55">
                  <c:v>2.44838E-2</c:v>
                </c:pt>
                <c:pt idx="56">
                  <c:v>2.45708E-2</c:v>
                </c:pt>
                <c:pt idx="57">
                  <c:v>2.46672E-2</c:v>
                </c:pt>
                <c:pt idx="58">
                  <c:v>2.47707E-2</c:v>
                </c:pt>
                <c:pt idx="59">
                  <c:v>2.48612E-2</c:v>
                </c:pt>
                <c:pt idx="60">
                  <c:v>2.4961400000000002E-2</c:v>
                </c:pt>
                <c:pt idx="61">
                  <c:v>2.50558E-2</c:v>
                </c:pt>
                <c:pt idx="62">
                  <c:v>2.5141400000000001E-2</c:v>
                </c:pt>
                <c:pt idx="63">
                  <c:v>2.5229999999999999E-2</c:v>
                </c:pt>
                <c:pt idx="64">
                  <c:v>2.5314400000000001E-2</c:v>
                </c:pt>
                <c:pt idx="65">
                  <c:v>2.5393599999999999E-2</c:v>
                </c:pt>
                <c:pt idx="66">
                  <c:v>2.54728E-2</c:v>
                </c:pt>
                <c:pt idx="67">
                  <c:v>2.5544299999999999E-2</c:v>
                </c:pt>
                <c:pt idx="68">
                  <c:v>2.5613500000000001E-2</c:v>
                </c:pt>
                <c:pt idx="69">
                  <c:v>2.56896E-2</c:v>
                </c:pt>
                <c:pt idx="70">
                  <c:v>2.5749899999999999E-2</c:v>
                </c:pt>
                <c:pt idx="71">
                  <c:v>2.58081E-2</c:v>
                </c:pt>
                <c:pt idx="72">
                  <c:v>2.5872599999999999E-2</c:v>
                </c:pt>
                <c:pt idx="73">
                  <c:v>2.5943000000000001E-2</c:v>
                </c:pt>
                <c:pt idx="74">
                  <c:v>2.6011900000000001E-2</c:v>
                </c:pt>
                <c:pt idx="75">
                  <c:v>2.6080900000000001E-2</c:v>
                </c:pt>
                <c:pt idx="76">
                  <c:v>2.61499E-2</c:v>
                </c:pt>
                <c:pt idx="77">
                  <c:v>2.62189E-2</c:v>
                </c:pt>
                <c:pt idx="78">
                  <c:v>2.62901E-2</c:v>
                </c:pt>
                <c:pt idx="79">
                  <c:v>2.63596E-2</c:v>
                </c:pt>
                <c:pt idx="80">
                  <c:v>2.64315E-2</c:v>
                </c:pt>
                <c:pt idx="81">
                  <c:v>2.6508299999999999E-2</c:v>
                </c:pt>
                <c:pt idx="82">
                  <c:v>2.6583099999999998E-2</c:v>
                </c:pt>
                <c:pt idx="83">
                  <c:v>2.6653E-2</c:v>
                </c:pt>
                <c:pt idx="84">
                  <c:v>2.67353E-2</c:v>
                </c:pt>
                <c:pt idx="85">
                  <c:v>2.6798599999999999E-2</c:v>
                </c:pt>
                <c:pt idx="86">
                  <c:v>2.6868699999999999E-2</c:v>
                </c:pt>
                <c:pt idx="87">
                  <c:v>2.6941099999999999E-2</c:v>
                </c:pt>
                <c:pt idx="88">
                  <c:v>2.69999E-2</c:v>
                </c:pt>
                <c:pt idx="89">
                  <c:v>2.7062800000000001E-2</c:v>
                </c:pt>
                <c:pt idx="90">
                  <c:v>2.7125699999999999E-2</c:v>
                </c:pt>
                <c:pt idx="91">
                  <c:v>2.7179600000000002E-2</c:v>
                </c:pt>
                <c:pt idx="92">
                  <c:v>2.72336E-2</c:v>
                </c:pt>
                <c:pt idx="93">
                  <c:v>2.7289299999999999E-2</c:v>
                </c:pt>
                <c:pt idx="94">
                  <c:v>2.7338000000000001E-2</c:v>
                </c:pt>
                <c:pt idx="95">
                  <c:v>2.7381900000000001E-2</c:v>
                </c:pt>
                <c:pt idx="96">
                  <c:v>2.7432100000000001E-2</c:v>
                </c:pt>
                <c:pt idx="97">
                  <c:v>2.74843E-2</c:v>
                </c:pt>
                <c:pt idx="98">
                  <c:v>2.7539999999999999E-2</c:v>
                </c:pt>
                <c:pt idx="99">
                  <c:v>2.75958E-2</c:v>
                </c:pt>
                <c:pt idx="100">
                  <c:v>2.76566E-2</c:v>
                </c:pt>
                <c:pt idx="101">
                  <c:v>2.7723399999999999E-2</c:v>
                </c:pt>
                <c:pt idx="102">
                  <c:v>2.7780200000000001E-2</c:v>
                </c:pt>
                <c:pt idx="103">
                  <c:v>2.78494E-2</c:v>
                </c:pt>
                <c:pt idx="104">
                  <c:v>2.7920799999999999E-2</c:v>
                </c:pt>
                <c:pt idx="105">
                  <c:v>2.79855E-2</c:v>
                </c:pt>
                <c:pt idx="106">
                  <c:v>2.8062400000000001E-2</c:v>
                </c:pt>
                <c:pt idx="107">
                  <c:v>2.8139299999999999E-2</c:v>
                </c:pt>
                <c:pt idx="108">
                  <c:v>2.8211199999999999E-2</c:v>
                </c:pt>
                <c:pt idx="109">
                  <c:v>2.8273099999999999E-2</c:v>
                </c:pt>
                <c:pt idx="110">
                  <c:v>2.8339099999999999E-2</c:v>
                </c:pt>
                <c:pt idx="111">
                  <c:v>2.8398900000000001E-2</c:v>
                </c:pt>
                <c:pt idx="112">
                  <c:v>2.8449200000000001E-2</c:v>
                </c:pt>
                <c:pt idx="113">
                  <c:v>2.84996E-2</c:v>
                </c:pt>
                <c:pt idx="114">
                  <c:v>2.8548299999999999E-2</c:v>
                </c:pt>
                <c:pt idx="115">
                  <c:v>2.8588200000000001E-2</c:v>
                </c:pt>
                <c:pt idx="116">
                  <c:v>2.8622100000000001E-2</c:v>
                </c:pt>
                <c:pt idx="117">
                  <c:v>2.86597E-2</c:v>
                </c:pt>
                <c:pt idx="118">
                  <c:v>2.8686199999999999E-2</c:v>
                </c:pt>
                <c:pt idx="119">
                  <c:v>2.87093E-2</c:v>
                </c:pt>
                <c:pt idx="120">
                  <c:v>2.8734099999999999E-2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03-574E-9596-0F5AF961078A}"/>
            </c:ext>
          </c:extLst>
        </c:ser>
        <c:ser>
          <c:idx val="2"/>
          <c:order val="2"/>
          <c:tx>
            <c:v>Daily SOFR Forward Curve</c:v>
          </c:tx>
          <c:spPr>
            <a:ln>
              <a:solidFill>
                <a:srgbClr val="EE8E50"/>
              </a:solidFill>
            </a:ln>
          </c:spPr>
          <c:marker>
            <c:symbol val="none"/>
          </c:marker>
          <c:cat>
            <c:numRef>
              <c:f>'US Market Projections'!$O$3:$O$123</c:f>
              <c:numCache>
                <c:formatCode>m/d/yy</c:formatCode>
                <c:ptCount val="121"/>
                <c:pt idx="0">
                  <c:v>43573</c:v>
                </c:pt>
                <c:pt idx="1">
                  <c:v>43605</c:v>
                </c:pt>
                <c:pt idx="2">
                  <c:v>43634</c:v>
                </c:pt>
                <c:pt idx="3">
                  <c:v>43664</c:v>
                </c:pt>
                <c:pt idx="4">
                  <c:v>43696</c:v>
                </c:pt>
                <c:pt idx="5">
                  <c:v>43726</c:v>
                </c:pt>
                <c:pt idx="6">
                  <c:v>43756</c:v>
                </c:pt>
                <c:pt idx="7">
                  <c:v>43787</c:v>
                </c:pt>
                <c:pt idx="8">
                  <c:v>43817</c:v>
                </c:pt>
                <c:pt idx="9">
                  <c:v>43850</c:v>
                </c:pt>
                <c:pt idx="10">
                  <c:v>43879</c:v>
                </c:pt>
                <c:pt idx="11">
                  <c:v>43908</c:v>
                </c:pt>
                <c:pt idx="12">
                  <c:v>43941</c:v>
                </c:pt>
                <c:pt idx="13">
                  <c:v>43969</c:v>
                </c:pt>
                <c:pt idx="14">
                  <c:v>44000</c:v>
                </c:pt>
                <c:pt idx="15">
                  <c:v>44032</c:v>
                </c:pt>
                <c:pt idx="16">
                  <c:v>44061</c:v>
                </c:pt>
                <c:pt idx="17">
                  <c:v>44092</c:v>
                </c:pt>
                <c:pt idx="18">
                  <c:v>44123</c:v>
                </c:pt>
                <c:pt idx="19">
                  <c:v>44153</c:v>
                </c:pt>
                <c:pt idx="20">
                  <c:v>44183</c:v>
                </c:pt>
                <c:pt idx="21">
                  <c:v>44214</c:v>
                </c:pt>
                <c:pt idx="22">
                  <c:v>44245</c:v>
                </c:pt>
                <c:pt idx="23">
                  <c:v>44273</c:v>
                </c:pt>
                <c:pt idx="24">
                  <c:v>44305</c:v>
                </c:pt>
                <c:pt idx="25">
                  <c:v>44334</c:v>
                </c:pt>
                <c:pt idx="26">
                  <c:v>44365</c:v>
                </c:pt>
                <c:pt idx="27">
                  <c:v>44396</c:v>
                </c:pt>
                <c:pt idx="28">
                  <c:v>44426</c:v>
                </c:pt>
                <c:pt idx="29">
                  <c:v>44459</c:v>
                </c:pt>
                <c:pt idx="30">
                  <c:v>44487</c:v>
                </c:pt>
                <c:pt idx="31">
                  <c:v>44518</c:v>
                </c:pt>
                <c:pt idx="32">
                  <c:v>44550</c:v>
                </c:pt>
                <c:pt idx="33">
                  <c:v>44579</c:v>
                </c:pt>
                <c:pt idx="34">
                  <c:v>44610</c:v>
                </c:pt>
                <c:pt idx="35">
                  <c:v>44638</c:v>
                </c:pt>
                <c:pt idx="36">
                  <c:v>44669</c:v>
                </c:pt>
                <c:pt idx="37">
                  <c:v>44699</c:v>
                </c:pt>
                <c:pt idx="38">
                  <c:v>44732</c:v>
                </c:pt>
                <c:pt idx="39">
                  <c:v>44760</c:v>
                </c:pt>
                <c:pt idx="40">
                  <c:v>44791</c:v>
                </c:pt>
                <c:pt idx="41">
                  <c:v>44823</c:v>
                </c:pt>
                <c:pt idx="42">
                  <c:v>44852</c:v>
                </c:pt>
                <c:pt idx="43">
                  <c:v>44883</c:v>
                </c:pt>
                <c:pt idx="44">
                  <c:v>44914</c:v>
                </c:pt>
                <c:pt idx="45">
                  <c:v>44944</c:v>
                </c:pt>
                <c:pt idx="46">
                  <c:v>44977</c:v>
                </c:pt>
                <c:pt idx="47">
                  <c:v>45005</c:v>
                </c:pt>
                <c:pt idx="48">
                  <c:v>45034</c:v>
                </c:pt>
                <c:pt idx="49">
                  <c:v>45064</c:v>
                </c:pt>
                <c:pt idx="50">
                  <c:v>45096</c:v>
                </c:pt>
                <c:pt idx="51">
                  <c:v>45125</c:v>
                </c:pt>
                <c:pt idx="52">
                  <c:v>45156</c:v>
                </c:pt>
                <c:pt idx="53">
                  <c:v>45187</c:v>
                </c:pt>
                <c:pt idx="54">
                  <c:v>45217</c:v>
                </c:pt>
                <c:pt idx="55">
                  <c:v>45250</c:v>
                </c:pt>
                <c:pt idx="56">
                  <c:v>45278</c:v>
                </c:pt>
                <c:pt idx="57">
                  <c:v>45309</c:v>
                </c:pt>
                <c:pt idx="58">
                  <c:v>45341</c:v>
                </c:pt>
                <c:pt idx="59">
                  <c:v>45369</c:v>
                </c:pt>
                <c:pt idx="60">
                  <c:v>45400</c:v>
                </c:pt>
                <c:pt idx="61">
                  <c:v>45432</c:v>
                </c:pt>
                <c:pt idx="62">
                  <c:v>45461</c:v>
                </c:pt>
                <c:pt idx="63">
                  <c:v>45491</c:v>
                </c:pt>
                <c:pt idx="64">
                  <c:v>45523</c:v>
                </c:pt>
                <c:pt idx="65">
                  <c:v>45553</c:v>
                </c:pt>
                <c:pt idx="66">
                  <c:v>45583</c:v>
                </c:pt>
                <c:pt idx="67">
                  <c:v>45614</c:v>
                </c:pt>
                <c:pt idx="68">
                  <c:v>45644</c:v>
                </c:pt>
                <c:pt idx="69">
                  <c:v>45677</c:v>
                </c:pt>
                <c:pt idx="70">
                  <c:v>45706</c:v>
                </c:pt>
                <c:pt idx="71">
                  <c:v>45734</c:v>
                </c:pt>
                <c:pt idx="72">
                  <c:v>45765</c:v>
                </c:pt>
                <c:pt idx="73">
                  <c:v>45796</c:v>
                </c:pt>
                <c:pt idx="74">
                  <c:v>45826</c:v>
                </c:pt>
                <c:pt idx="75">
                  <c:v>45856</c:v>
                </c:pt>
                <c:pt idx="76">
                  <c:v>45887</c:v>
                </c:pt>
                <c:pt idx="77">
                  <c:v>45918</c:v>
                </c:pt>
                <c:pt idx="78">
                  <c:v>45950</c:v>
                </c:pt>
                <c:pt idx="79">
                  <c:v>45979</c:v>
                </c:pt>
                <c:pt idx="80">
                  <c:v>46009</c:v>
                </c:pt>
                <c:pt idx="81">
                  <c:v>46041</c:v>
                </c:pt>
                <c:pt idx="82">
                  <c:v>46071</c:v>
                </c:pt>
                <c:pt idx="83">
                  <c:v>46099</c:v>
                </c:pt>
                <c:pt idx="84">
                  <c:v>46132</c:v>
                </c:pt>
                <c:pt idx="85">
                  <c:v>46160</c:v>
                </c:pt>
                <c:pt idx="86">
                  <c:v>46191</c:v>
                </c:pt>
                <c:pt idx="87">
                  <c:v>46223</c:v>
                </c:pt>
                <c:pt idx="88">
                  <c:v>46252</c:v>
                </c:pt>
                <c:pt idx="89">
                  <c:v>46283</c:v>
                </c:pt>
                <c:pt idx="90">
                  <c:v>46314</c:v>
                </c:pt>
                <c:pt idx="91">
                  <c:v>46344</c:v>
                </c:pt>
                <c:pt idx="92">
                  <c:v>46374</c:v>
                </c:pt>
                <c:pt idx="93">
                  <c:v>46405</c:v>
                </c:pt>
                <c:pt idx="94">
                  <c:v>46436</c:v>
                </c:pt>
                <c:pt idx="95">
                  <c:v>46464</c:v>
                </c:pt>
                <c:pt idx="96">
                  <c:v>46496</c:v>
                </c:pt>
                <c:pt idx="97">
                  <c:v>46525</c:v>
                </c:pt>
                <c:pt idx="98">
                  <c:v>46556</c:v>
                </c:pt>
                <c:pt idx="99">
                  <c:v>46587</c:v>
                </c:pt>
                <c:pt idx="100">
                  <c:v>46617</c:v>
                </c:pt>
                <c:pt idx="101">
                  <c:v>46650</c:v>
                </c:pt>
                <c:pt idx="102">
                  <c:v>46678</c:v>
                </c:pt>
                <c:pt idx="103">
                  <c:v>46709</c:v>
                </c:pt>
                <c:pt idx="104">
                  <c:v>46741</c:v>
                </c:pt>
                <c:pt idx="105">
                  <c:v>46770</c:v>
                </c:pt>
                <c:pt idx="106">
                  <c:v>46801</c:v>
                </c:pt>
                <c:pt idx="107">
                  <c:v>46832</c:v>
                </c:pt>
                <c:pt idx="108">
                  <c:v>46861</c:v>
                </c:pt>
                <c:pt idx="109">
                  <c:v>46891</c:v>
                </c:pt>
                <c:pt idx="110">
                  <c:v>46923</c:v>
                </c:pt>
                <c:pt idx="111">
                  <c:v>46952</c:v>
                </c:pt>
                <c:pt idx="112">
                  <c:v>46983</c:v>
                </c:pt>
                <c:pt idx="113">
                  <c:v>47014</c:v>
                </c:pt>
                <c:pt idx="114">
                  <c:v>47044</c:v>
                </c:pt>
                <c:pt idx="115">
                  <c:v>47077</c:v>
                </c:pt>
                <c:pt idx="116">
                  <c:v>47105</c:v>
                </c:pt>
                <c:pt idx="117">
                  <c:v>47136</c:v>
                </c:pt>
                <c:pt idx="118">
                  <c:v>47168</c:v>
                </c:pt>
                <c:pt idx="119">
                  <c:v>47196</c:v>
                </c:pt>
                <c:pt idx="120">
                  <c:v>47226</c:v>
                </c:pt>
              </c:numCache>
            </c:numRef>
          </c:cat>
          <c:val>
            <c:numRef>
              <c:f>'US Market Projections'!$R$3:$R$62</c:f>
              <c:numCache>
                <c:formatCode>0.00%</c:formatCode>
                <c:ptCount val="60"/>
                <c:pt idx="0">
                  <c:v>2.43057E-2</c:v>
                </c:pt>
                <c:pt idx="1">
                  <c:v>2.4280599999999999E-2</c:v>
                </c:pt>
                <c:pt idx="2">
                  <c:v>2.4280599999999999E-2</c:v>
                </c:pt>
                <c:pt idx="3">
                  <c:v>2.3990899999999999E-2</c:v>
                </c:pt>
                <c:pt idx="4">
                  <c:v>2.38979E-2</c:v>
                </c:pt>
                <c:pt idx="5">
                  <c:v>2.38979E-2</c:v>
                </c:pt>
                <c:pt idx="6">
                  <c:v>2.40199E-2</c:v>
                </c:pt>
                <c:pt idx="7">
                  <c:v>2.3625400000000001E-2</c:v>
                </c:pt>
                <c:pt idx="8">
                  <c:v>2.3108900000000002E-2</c:v>
                </c:pt>
                <c:pt idx="9">
                  <c:v>2.2972900000000001E-2</c:v>
                </c:pt>
                <c:pt idx="10">
                  <c:v>2.2972900000000001E-2</c:v>
                </c:pt>
                <c:pt idx="11">
                  <c:v>2.2344300000000001E-2</c:v>
                </c:pt>
                <c:pt idx="12">
                  <c:v>2.2218600000000002E-2</c:v>
                </c:pt>
                <c:pt idx="13">
                  <c:v>2.2218600000000002E-2</c:v>
                </c:pt>
                <c:pt idx="14">
                  <c:v>2.1461999999999998E-2</c:v>
                </c:pt>
                <c:pt idx="15">
                  <c:v>2.1461999999999998E-2</c:v>
                </c:pt>
                <c:pt idx="16">
                  <c:v>2.1461999999999998E-2</c:v>
                </c:pt>
                <c:pt idx="17">
                  <c:v>2.08027E-2</c:v>
                </c:pt>
                <c:pt idx="18">
                  <c:v>2.08027E-2</c:v>
                </c:pt>
                <c:pt idx="19">
                  <c:v>2.08027E-2</c:v>
                </c:pt>
                <c:pt idx="20">
                  <c:v>2.0390100000000001E-2</c:v>
                </c:pt>
                <c:pt idx="21">
                  <c:v>2.0390100000000001E-2</c:v>
                </c:pt>
                <c:pt idx="22">
                  <c:v>2.0390100000000001E-2</c:v>
                </c:pt>
                <c:pt idx="23">
                  <c:v>2.01742E-2</c:v>
                </c:pt>
                <c:pt idx="24">
                  <c:v>2.01742E-2</c:v>
                </c:pt>
                <c:pt idx="25">
                  <c:v>2.01742E-2</c:v>
                </c:pt>
                <c:pt idx="26">
                  <c:v>2.02052E-2</c:v>
                </c:pt>
                <c:pt idx="27">
                  <c:v>2.02052E-2</c:v>
                </c:pt>
                <c:pt idx="28">
                  <c:v>2.02052E-2</c:v>
                </c:pt>
                <c:pt idx="29">
                  <c:v>2.02343E-2</c:v>
                </c:pt>
                <c:pt idx="30">
                  <c:v>2.02343E-2</c:v>
                </c:pt>
                <c:pt idx="31">
                  <c:v>2.02343E-2</c:v>
                </c:pt>
                <c:pt idx="32">
                  <c:v>2.0361000000000001E-2</c:v>
                </c:pt>
                <c:pt idx="33">
                  <c:v>2.0361000000000001E-2</c:v>
                </c:pt>
                <c:pt idx="34">
                  <c:v>2.0361000000000001E-2</c:v>
                </c:pt>
                <c:pt idx="35">
                  <c:v>2.03863E-2</c:v>
                </c:pt>
                <c:pt idx="36">
                  <c:v>2.03863E-2</c:v>
                </c:pt>
                <c:pt idx="37">
                  <c:v>2.03863E-2</c:v>
                </c:pt>
                <c:pt idx="38">
                  <c:v>2.04049E-2</c:v>
                </c:pt>
                <c:pt idx="39">
                  <c:v>2.04049E-2</c:v>
                </c:pt>
                <c:pt idx="40">
                  <c:v>2.04049E-2</c:v>
                </c:pt>
                <c:pt idx="41">
                  <c:v>2.04049E-2</c:v>
                </c:pt>
                <c:pt idx="42">
                  <c:v>2.0429599999999999E-2</c:v>
                </c:pt>
                <c:pt idx="43">
                  <c:v>2.0429599999999999E-2</c:v>
                </c:pt>
                <c:pt idx="44">
                  <c:v>2.0429599999999999E-2</c:v>
                </c:pt>
                <c:pt idx="45">
                  <c:v>2.05545E-2</c:v>
                </c:pt>
                <c:pt idx="46">
                  <c:v>2.05545E-2</c:v>
                </c:pt>
                <c:pt idx="47">
                  <c:v>2.0564700000000002E-2</c:v>
                </c:pt>
                <c:pt idx="48">
                  <c:v>2.0564700000000002E-2</c:v>
                </c:pt>
                <c:pt idx="49">
                  <c:v>2.0564700000000002E-2</c:v>
                </c:pt>
                <c:pt idx="50">
                  <c:v>2.0564700000000002E-2</c:v>
                </c:pt>
                <c:pt idx="51">
                  <c:v>2.05843E-2</c:v>
                </c:pt>
                <c:pt idx="52">
                  <c:v>2.05843E-2</c:v>
                </c:pt>
                <c:pt idx="53">
                  <c:v>2.05843E-2</c:v>
                </c:pt>
                <c:pt idx="54">
                  <c:v>2.05995E-2</c:v>
                </c:pt>
                <c:pt idx="55">
                  <c:v>2.05995E-2</c:v>
                </c:pt>
                <c:pt idx="56">
                  <c:v>2.05995E-2</c:v>
                </c:pt>
                <c:pt idx="57">
                  <c:v>2.0613300000000001E-2</c:v>
                </c:pt>
                <c:pt idx="58">
                  <c:v>2.0613300000000001E-2</c:v>
                </c:pt>
                <c:pt idx="59">
                  <c:v>2.0613300000000001E-2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03-574E-9596-0F5AF961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2023"/>
        <c:axId val="36374788"/>
      </c:lineChart>
      <c:dateAx>
        <c:axId val="1782023"/>
        <c:scaling>
          <c:orientation val="minMax"/>
        </c:scaling>
        <c:delete val="0"/>
        <c:axPos val="b"/>
        <c:title>
          <c:tx>
            <c:rich>
              <a:bodyPr rot="0" anchor="ctr"/>
              <a:lstStyle/>
              <a:p>
                <a:pPr algn="ctr">
                  <a:defRPr/>
                </a:pPr>
                <a:r>
                  <a:rPr lang="en-US"/>
                  <a:t>Date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m/d/yy" sourceLinked="1"/>
        <c:majorTickMark val="in"/>
        <c:minorTickMark val="none"/>
        <c:tickLblPos val="low"/>
        <c:crossAx val="36374788"/>
        <c:crosses val="autoZero"/>
        <c:auto val="1"/>
        <c:lblOffset val="100"/>
        <c:baseTimeUnit val="months"/>
        <c:minorUnit val="1"/>
      </c:dateAx>
      <c:valAx>
        <c:axId val="36374788"/>
        <c:scaling>
          <c:orientation val="minMax"/>
          <c:max val="3.1234130965338398E-2"/>
          <c:min val="1.7674160017703298E-2"/>
        </c:scaling>
        <c:delete val="0"/>
        <c:axPos val="l"/>
        <c:majorGridlines>
          <c:spPr>
            <a:ln/>
          </c:spPr>
        </c:majorGridlines>
        <c:title>
          <c:tx>
            <c:rich>
              <a:bodyPr rot="-5400000" anchor="ctr"/>
              <a:lstStyle/>
              <a:p>
                <a:pPr algn="ctr">
                  <a:defRPr/>
                </a:pPr>
                <a:r>
                  <a:rPr lang="en-US"/>
                  <a:t>Rate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0%" sourceLinked="0"/>
        <c:majorTickMark val="in"/>
        <c:minorTickMark val="none"/>
        <c:tickLblPos val="nextTo"/>
        <c:crossAx val="1782023"/>
        <c:crosses val="autoZero"/>
        <c:crossBetween val="between"/>
        <c:minorUnit val="2.5000000000000001E-3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t"/>
      <c:overlay val="0"/>
      <c:txPr>
        <a:bodyPr rot="0"/>
        <a:lstStyle/>
        <a:p>
          <a:pPr>
            <a:defRPr lang="en-US" sz="1000" b="0" i="0" u="none" baseline="0"/>
          </a:pPr>
          <a:endParaRPr lang="en-US"/>
        </a:p>
      </c:txPr>
    </c:legend>
    <c:plotVisOnly val="1"/>
    <c:dispBlanksAs val="gap"/>
    <c:showDLblsOverMax val="0"/>
  </c:chart>
  <c:txPr>
    <a:bodyPr rot="0"/>
    <a:lstStyle/>
    <a:p>
      <a:pPr>
        <a:defRPr lang="en-US" sz="1000" b="0" i="0" u="none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381000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EE4FD3-D960-3547-B932-5F4183300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00" y="152400"/>
          <a:ext cx="2476500" cy="4953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13</xdr:col>
      <xdr:colOff>0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4B0B1C-C177-384D-84FB-B3A587751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57150</xdr:colOff>
      <xdr:row>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40AA18E-3DE7-DE4D-B72E-02A12944B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0" y="762000"/>
          <a:ext cx="755650" cy="63817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Ong, Geoffrey" id="{BD489160-55B2-9C4B-89B5-45F4E040D8C2}" userId="S::go5@illinois.edu::c34f4090-5153-47de-a999-538eb1665c1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ates.chathamfinancial.com/us-market/forward-curv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1870-3AEE-3D47-883D-A44A222CF47D}">
  <dimension ref="A1:FE481"/>
  <sheetViews>
    <sheetView tabSelected="1" view="pageBreakPreview" topLeftCell="A41" zoomScaleNormal="25" zoomScaleSheetLayoutView="50" workbookViewId="0">
      <selection activeCell="D33" sqref="D33"/>
    </sheetView>
  </sheetViews>
  <sheetFormatPr baseColWidth="10" defaultRowHeight="16" outlineLevelRow="1" x14ac:dyDescent="0.2"/>
  <cols>
    <col min="1" max="1" width="32.5" style="16" bestFit="1" customWidth="1"/>
    <col min="2" max="2" width="16" style="16" customWidth="1"/>
    <col min="3" max="3" width="13.83203125" style="16" bestFit="1" customWidth="1"/>
    <col min="4" max="4" width="14.33203125" style="16" bestFit="1" customWidth="1"/>
    <col min="5" max="5" width="14.5" style="16" bestFit="1" customWidth="1"/>
    <col min="6" max="12" width="11.6640625" style="16" bestFit="1" customWidth="1"/>
    <col min="13" max="13" width="11.83203125" style="16" bestFit="1" customWidth="1"/>
    <col min="14" max="22" width="11" style="16" bestFit="1" customWidth="1"/>
    <col min="23" max="120" width="10.83203125" style="16"/>
    <col min="121" max="122" width="11.6640625" style="16" bestFit="1" customWidth="1"/>
    <col min="123" max="16384" width="10.83203125" style="16"/>
  </cols>
  <sheetData>
    <row r="1" spans="1:122" ht="23" x14ac:dyDescent="0.25">
      <c r="A1" s="15" t="s">
        <v>0</v>
      </c>
    </row>
    <row r="3" spans="1:122" ht="18" x14ac:dyDescent="0.2">
      <c r="A3" s="34" t="s">
        <v>49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</row>
    <row r="4" spans="1:122" outlineLevel="1" x14ac:dyDescent="0.2">
      <c r="A4" s="23" t="s">
        <v>1</v>
      </c>
      <c r="D4" s="63" t="s">
        <v>65</v>
      </c>
      <c r="E4" s="63"/>
    </row>
    <row r="5" spans="1:122" outlineLevel="1" x14ac:dyDescent="0.2">
      <c r="A5" s="16" t="s">
        <v>2</v>
      </c>
      <c r="B5" s="17">
        <v>350</v>
      </c>
      <c r="D5" s="59" t="s">
        <v>70</v>
      </c>
      <c r="E5" s="60" t="s">
        <v>22</v>
      </c>
    </row>
    <row r="6" spans="1:122" outlineLevel="1" x14ac:dyDescent="0.2">
      <c r="A6" s="16" t="s">
        <v>69</v>
      </c>
      <c r="B6" s="19">
        <v>4.9044600000000001E-2</v>
      </c>
      <c r="D6" s="57">
        <v>0</v>
      </c>
      <c r="E6" s="51">
        <v>4.4999999999999998E-2</v>
      </c>
    </row>
    <row r="7" spans="1:122" outlineLevel="1" x14ac:dyDescent="0.2">
      <c r="A7" s="16" t="s">
        <v>64</v>
      </c>
      <c r="B7" s="19">
        <v>5.0000000000000001E-4</v>
      </c>
      <c r="D7" s="57">
        <f>D6+1</f>
        <v>1</v>
      </c>
      <c r="E7" s="61">
        <f>E6+0.0005</f>
        <v>4.5499999999999999E-2</v>
      </c>
    </row>
    <row r="8" spans="1:122" outlineLevel="1" x14ac:dyDescent="0.2">
      <c r="B8" s="19"/>
      <c r="D8" s="57">
        <f t="shared" ref="D8:D16" si="0">D7+1</f>
        <v>2</v>
      </c>
      <c r="E8" s="61">
        <f t="shared" ref="E8:E16" si="1">E7+0.0005</f>
        <v>4.5999999999999999E-2</v>
      </c>
    </row>
    <row r="9" spans="1:122" outlineLevel="1" x14ac:dyDescent="0.2">
      <c r="A9" s="23" t="s">
        <v>3</v>
      </c>
      <c r="B9" s="17"/>
      <c r="D9" s="57">
        <f t="shared" si="0"/>
        <v>3</v>
      </c>
      <c r="E9" s="61">
        <f t="shared" si="1"/>
        <v>4.65E-2</v>
      </c>
    </row>
    <row r="10" spans="1:122" outlineLevel="1" x14ac:dyDescent="0.2">
      <c r="A10" s="16" t="s">
        <v>53</v>
      </c>
      <c r="B10" s="40">
        <v>3500</v>
      </c>
      <c r="D10" s="57">
        <f t="shared" si="0"/>
        <v>4</v>
      </c>
      <c r="E10" s="61">
        <f t="shared" si="1"/>
        <v>4.7E-2</v>
      </c>
    </row>
    <row r="11" spans="1:122" outlineLevel="1" x14ac:dyDescent="0.2">
      <c r="A11" s="16" t="s">
        <v>54</v>
      </c>
      <c r="B11" s="40">
        <v>50</v>
      </c>
      <c r="D11" s="57">
        <f t="shared" si="0"/>
        <v>5</v>
      </c>
      <c r="E11" s="61">
        <f t="shared" si="1"/>
        <v>4.7500000000000001E-2</v>
      </c>
    </row>
    <row r="12" spans="1:122" outlineLevel="1" x14ac:dyDescent="0.2">
      <c r="A12" s="16" t="s">
        <v>6</v>
      </c>
      <c r="B12" s="19">
        <v>0.03</v>
      </c>
      <c r="D12" s="57">
        <f t="shared" si="0"/>
        <v>6</v>
      </c>
      <c r="E12" s="61">
        <f t="shared" si="1"/>
        <v>4.8000000000000001E-2</v>
      </c>
    </row>
    <row r="13" spans="1:122" outlineLevel="1" x14ac:dyDescent="0.2">
      <c r="A13" s="16" t="s">
        <v>4</v>
      </c>
      <c r="B13" s="18">
        <v>0.95</v>
      </c>
      <c r="D13" s="57">
        <f t="shared" si="0"/>
        <v>7</v>
      </c>
      <c r="E13" s="61">
        <f t="shared" si="1"/>
        <v>4.8500000000000001E-2</v>
      </c>
    </row>
    <row r="14" spans="1:122" outlineLevel="1" x14ac:dyDescent="0.2">
      <c r="A14" s="16" t="s">
        <v>58</v>
      </c>
      <c r="B14" s="40">
        <v>-1250</v>
      </c>
      <c r="D14" s="57">
        <f t="shared" si="0"/>
        <v>8</v>
      </c>
      <c r="E14" s="61">
        <f t="shared" si="1"/>
        <v>4.9000000000000002E-2</v>
      </c>
    </row>
    <row r="15" spans="1:122" outlineLevel="1" x14ac:dyDescent="0.2">
      <c r="A15" s="16" t="s">
        <v>7</v>
      </c>
      <c r="B15" s="19">
        <v>2.5000000000000001E-2</v>
      </c>
      <c r="D15" s="57">
        <f t="shared" si="0"/>
        <v>9</v>
      </c>
      <c r="E15" s="61">
        <f t="shared" si="1"/>
        <v>4.9500000000000002E-2</v>
      </c>
    </row>
    <row r="16" spans="1:122" outlineLevel="1" x14ac:dyDescent="0.2">
      <c r="A16" s="16" t="s">
        <v>57</v>
      </c>
      <c r="B16" s="40">
        <f>-400/12</f>
        <v>-33.333333333333336</v>
      </c>
      <c r="D16" s="58">
        <f t="shared" si="0"/>
        <v>10</v>
      </c>
      <c r="E16" s="62">
        <f t="shared" si="1"/>
        <v>0.05</v>
      </c>
    </row>
    <row r="17" spans="1:161" outlineLevel="1" x14ac:dyDescent="0.2">
      <c r="A17" s="16" t="s">
        <v>59</v>
      </c>
      <c r="B17" s="19">
        <v>2.5000000000000001E-2</v>
      </c>
    </row>
    <row r="18" spans="1:161" outlineLevel="1" x14ac:dyDescent="0.2">
      <c r="B18" s="17"/>
    </row>
    <row r="19" spans="1:161" outlineLevel="1" x14ac:dyDescent="0.2">
      <c r="A19" s="23" t="s">
        <v>26</v>
      </c>
      <c r="B19" s="17"/>
    </row>
    <row r="20" spans="1:161" outlineLevel="1" x14ac:dyDescent="0.2">
      <c r="A20" s="16" t="s">
        <v>11</v>
      </c>
      <c r="B20" s="19">
        <v>0.5</v>
      </c>
    </row>
    <row r="21" spans="1:161" outlineLevel="1" x14ac:dyDescent="0.2">
      <c r="A21" s="16" t="s">
        <v>22</v>
      </c>
      <c r="B21" s="17" t="s">
        <v>23</v>
      </c>
      <c r="C21" s="19">
        <v>0.02</v>
      </c>
    </row>
    <row r="22" spans="1:161" outlineLevel="1" x14ac:dyDescent="0.2">
      <c r="A22" s="16" t="s">
        <v>47</v>
      </c>
      <c r="B22" s="17">
        <v>5</v>
      </c>
    </row>
    <row r="23" spans="1:161" outlineLevel="1" x14ac:dyDescent="0.2">
      <c r="A23" s="16" t="s">
        <v>48</v>
      </c>
      <c r="B23" s="17">
        <f>360/12</f>
        <v>30</v>
      </c>
    </row>
    <row r="25" spans="1:161" ht="18" x14ac:dyDescent="0.2">
      <c r="A25" s="34" t="s">
        <v>35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</row>
    <row r="26" spans="1:161" outlineLevel="1" x14ac:dyDescent="0.2">
      <c r="A26" s="16" t="s">
        <v>44</v>
      </c>
    </row>
    <row r="27" spans="1:161" outlineLevel="1" x14ac:dyDescent="0.2">
      <c r="B27" s="36" t="s">
        <v>52</v>
      </c>
      <c r="C27" s="16" t="s">
        <v>43</v>
      </c>
    </row>
    <row r="28" spans="1:161" outlineLevel="1" x14ac:dyDescent="0.2">
      <c r="B28" s="47">
        <v>0</v>
      </c>
      <c r="C28" s="46">
        <v>1</v>
      </c>
      <c r="D28" s="46">
        <f t="shared" ref="D28:BF28" si="2">C28+1</f>
        <v>2</v>
      </c>
      <c r="E28" s="46">
        <f t="shared" si="2"/>
        <v>3</v>
      </c>
      <c r="F28" s="46">
        <f t="shared" si="2"/>
        <v>4</v>
      </c>
      <c r="G28" s="46">
        <f t="shared" si="2"/>
        <v>5</v>
      </c>
      <c r="H28" s="46">
        <f t="shared" si="2"/>
        <v>6</v>
      </c>
      <c r="I28" s="46">
        <f t="shared" si="2"/>
        <v>7</v>
      </c>
      <c r="J28" s="46">
        <f t="shared" si="2"/>
        <v>8</v>
      </c>
      <c r="K28" s="46">
        <f t="shared" si="2"/>
        <v>9</v>
      </c>
      <c r="L28" s="46">
        <f t="shared" si="2"/>
        <v>10</v>
      </c>
      <c r="M28" s="46">
        <f t="shared" si="2"/>
        <v>11</v>
      </c>
      <c r="N28" s="46">
        <f t="shared" si="2"/>
        <v>12</v>
      </c>
      <c r="O28" s="46">
        <f t="shared" si="2"/>
        <v>13</v>
      </c>
      <c r="P28" s="46">
        <f t="shared" si="2"/>
        <v>14</v>
      </c>
      <c r="Q28" s="46">
        <f t="shared" si="2"/>
        <v>15</v>
      </c>
      <c r="R28" s="46">
        <f t="shared" si="2"/>
        <v>16</v>
      </c>
      <c r="S28" s="46">
        <f t="shared" si="2"/>
        <v>17</v>
      </c>
      <c r="T28" s="46">
        <f t="shared" si="2"/>
        <v>18</v>
      </c>
      <c r="U28" s="46">
        <f t="shared" si="2"/>
        <v>19</v>
      </c>
      <c r="V28" s="46">
        <f t="shared" si="2"/>
        <v>20</v>
      </c>
      <c r="W28" s="46">
        <f t="shared" si="2"/>
        <v>21</v>
      </c>
      <c r="X28" s="46">
        <f t="shared" si="2"/>
        <v>22</v>
      </c>
      <c r="Y28" s="46">
        <f t="shared" si="2"/>
        <v>23</v>
      </c>
      <c r="Z28" s="46">
        <f t="shared" si="2"/>
        <v>24</v>
      </c>
      <c r="AA28" s="46">
        <f t="shared" si="2"/>
        <v>25</v>
      </c>
      <c r="AB28" s="46">
        <f t="shared" si="2"/>
        <v>26</v>
      </c>
      <c r="AC28" s="46">
        <f t="shared" si="2"/>
        <v>27</v>
      </c>
      <c r="AD28" s="46">
        <f t="shared" si="2"/>
        <v>28</v>
      </c>
      <c r="AE28" s="46">
        <f t="shared" si="2"/>
        <v>29</v>
      </c>
      <c r="AF28" s="46">
        <f t="shared" si="2"/>
        <v>30</v>
      </c>
      <c r="AG28" s="46">
        <f t="shared" si="2"/>
        <v>31</v>
      </c>
      <c r="AH28" s="46">
        <f t="shared" si="2"/>
        <v>32</v>
      </c>
      <c r="AI28" s="46">
        <f t="shared" si="2"/>
        <v>33</v>
      </c>
      <c r="AJ28" s="46">
        <f t="shared" si="2"/>
        <v>34</v>
      </c>
      <c r="AK28" s="46">
        <f t="shared" si="2"/>
        <v>35</v>
      </c>
      <c r="AL28" s="46">
        <f t="shared" si="2"/>
        <v>36</v>
      </c>
      <c r="AM28" s="46">
        <f t="shared" si="2"/>
        <v>37</v>
      </c>
      <c r="AN28" s="46">
        <f t="shared" si="2"/>
        <v>38</v>
      </c>
      <c r="AO28" s="46">
        <f t="shared" si="2"/>
        <v>39</v>
      </c>
      <c r="AP28" s="46">
        <f t="shared" si="2"/>
        <v>40</v>
      </c>
      <c r="AQ28" s="46">
        <f t="shared" si="2"/>
        <v>41</v>
      </c>
      <c r="AR28" s="46">
        <f t="shared" si="2"/>
        <v>42</v>
      </c>
      <c r="AS28" s="46">
        <f t="shared" si="2"/>
        <v>43</v>
      </c>
      <c r="AT28" s="46">
        <f t="shared" si="2"/>
        <v>44</v>
      </c>
      <c r="AU28" s="46">
        <f t="shared" si="2"/>
        <v>45</v>
      </c>
      <c r="AV28" s="46">
        <f t="shared" si="2"/>
        <v>46</v>
      </c>
      <c r="AW28" s="46">
        <f t="shared" si="2"/>
        <v>47</v>
      </c>
      <c r="AX28" s="46">
        <f t="shared" si="2"/>
        <v>48</v>
      </c>
      <c r="AY28" s="46">
        <f t="shared" si="2"/>
        <v>49</v>
      </c>
      <c r="AZ28" s="46">
        <f t="shared" si="2"/>
        <v>50</v>
      </c>
      <c r="BA28" s="46">
        <f t="shared" si="2"/>
        <v>51</v>
      </c>
      <c r="BB28" s="46">
        <f t="shared" si="2"/>
        <v>52</v>
      </c>
      <c r="BC28" s="46">
        <f t="shared" si="2"/>
        <v>53</v>
      </c>
      <c r="BD28" s="46">
        <f t="shared" si="2"/>
        <v>54</v>
      </c>
      <c r="BE28" s="46">
        <f t="shared" si="2"/>
        <v>55</v>
      </c>
      <c r="BF28" s="46">
        <f t="shared" si="2"/>
        <v>56</v>
      </c>
      <c r="BG28" s="46">
        <f t="shared" ref="BG28:DR28" si="3">BF28+1</f>
        <v>57</v>
      </c>
      <c r="BH28" s="46">
        <f t="shared" si="3"/>
        <v>58</v>
      </c>
      <c r="BI28" s="46">
        <f t="shared" si="3"/>
        <v>59</v>
      </c>
      <c r="BJ28" s="46">
        <f t="shared" si="3"/>
        <v>60</v>
      </c>
      <c r="BK28" s="46">
        <f t="shared" si="3"/>
        <v>61</v>
      </c>
      <c r="BL28" s="46">
        <f t="shared" si="3"/>
        <v>62</v>
      </c>
      <c r="BM28" s="46">
        <f t="shared" si="3"/>
        <v>63</v>
      </c>
      <c r="BN28" s="46">
        <f t="shared" si="3"/>
        <v>64</v>
      </c>
      <c r="BO28" s="46">
        <f t="shared" si="3"/>
        <v>65</v>
      </c>
      <c r="BP28" s="46">
        <f t="shared" si="3"/>
        <v>66</v>
      </c>
      <c r="BQ28" s="46">
        <f t="shared" si="3"/>
        <v>67</v>
      </c>
      <c r="BR28" s="46">
        <f t="shared" si="3"/>
        <v>68</v>
      </c>
      <c r="BS28" s="46">
        <f t="shared" si="3"/>
        <v>69</v>
      </c>
      <c r="BT28" s="46">
        <f t="shared" si="3"/>
        <v>70</v>
      </c>
      <c r="BU28" s="46">
        <f t="shared" si="3"/>
        <v>71</v>
      </c>
      <c r="BV28" s="46">
        <f t="shared" si="3"/>
        <v>72</v>
      </c>
      <c r="BW28" s="46">
        <f t="shared" si="3"/>
        <v>73</v>
      </c>
      <c r="BX28" s="46">
        <f t="shared" si="3"/>
        <v>74</v>
      </c>
      <c r="BY28" s="46">
        <f t="shared" si="3"/>
        <v>75</v>
      </c>
      <c r="BZ28" s="46">
        <f t="shared" si="3"/>
        <v>76</v>
      </c>
      <c r="CA28" s="46">
        <f t="shared" si="3"/>
        <v>77</v>
      </c>
      <c r="CB28" s="46">
        <f t="shared" si="3"/>
        <v>78</v>
      </c>
      <c r="CC28" s="46">
        <f t="shared" si="3"/>
        <v>79</v>
      </c>
      <c r="CD28" s="46">
        <f t="shared" si="3"/>
        <v>80</v>
      </c>
      <c r="CE28" s="46">
        <f t="shared" si="3"/>
        <v>81</v>
      </c>
      <c r="CF28" s="46">
        <f t="shared" si="3"/>
        <v>82</v>
      </c>
      <c r="CG28" s="46">
        <f t="shared" si="3"/>
        <v>83</v>
      </c>
      <c r="CH28" s="46">
        <f t="shared" si="3"/>
        <v>84</v>
      </c>
      <c r="CI28" s="46">
        <f t="shared" si="3"/>
        <v>85</v>
      </c>
      <c r="CJ28" s="46">
        <f t="shared" si="3"/>
        <v>86</v>
      </c>
      <c r="CK28" s="46">
        <f t="shared" si="3"/>
        <v>87</v>
      </c>
      <c r="CL28" s="46">
        <f t="shared" si="3"/>
        <v>88</v>
      </c>
      <c r="CM28" s="46">
        <f t="shared" si="3"/>
        <v>89</v>
      </c>
      <c r="CN28" s="46">
        <f t="shared" si="3"/>
        <v>90</v>
      </c>
      <c r="CO28" s="46">
        <f t="shared" si="3"/>
        <v>91</v>
      </c>
      <c r="CP28" s="46">
        <f t="shared" si="3"/>
        <v>92</v>
      </c>
      <c r="CQ28" s="46">
        <f t="shared" si="3"/>
        <v>93</v>
      </c>
      <c r="CR28" s="46">
        <f t="shared" si="3"/>
        <v>94</v>
      </c>
      <c r="CS28" s="46">
        <f t="shared" si="3"/>
        <v>95</v>
      </c>
      <c r="CT28" s="46">
        <f t="shared" si="3"/>
        <v>96</v>
      </c>
      <c r="CU28" s="46">
        <f t="shared" si="3"/>
        <v>97</v>
      </c>
      <c r="CV28" s="46">
        <f t="shared" si="3"/>
        <v>98</v>
      </c>
      <c r="CW28" s="46">
        <f t="shared" si="3"/>
        <v>99</v>
      </c>
      <c r="CX28" s="46">
        <f t="shared" si="3"/>
        <v>100</v>
      </c>
      <c r="CY28" s="46">
        <f t="shared" si="3"/>
        <v>101</v>
      </c>
      <c r="CZ28" s="46">
        <f t="shared" si="3"/>
        <v>102</v>
      </c>
      <c r="DA28" s="46">
        <f t="shared" si="3"/>
        <v>103</v>
      </c>
      <c r="DB28" s="46">
        <f t="shared" si="3"/>
        <v>104</v>
      </c>
      <c r="DC28" s="46">
        <f t="shared" si="3"/>
        <v>105</v>
      </c>
      <c r="DD28" s="46">
        <f t="shared" si="3"/>
        <v>106</v>
      </c>
      <c r="DE28" s="46">
        <f t="shared" si="3"/>
        <v>107</v>
      </c>
      <c r="DF28" s="46">
        <f t="shared" si="3"/>
        <v>108</v>
      </c>
      <c r="DG28" s="46">
        <f t="shared" si="3"/>
        <v>109</v>
      </c>
      <c r="DH28" s="46">
        <f t="shared" si="3"/>
        <v>110</v>
      </c>
      <c r="DI28" s="46">
        <f t="shared" si="3"/>
        <v>111</v>
      </c>
      <c r="DJ28" s="46">
        <f t="shared" si="3"/>
        <v>112</v>
      </c>
      <c r="DK28" s="46">
        <f t="shared" si="3"/>
        <v>113</v>
      </c>
      <c r="DL28" s="46">
        <f t="shared" si="3"/>
        <v>114</v>
      </c>
      <c r="DM28" s="46">
        <f t="shared" si="3"/>
        <v>115</v>
      </c>
      <c r="DN28" s="46">
        <f t="shared" si="3"/>
        <v>116</v>
      </c>
      <c r="DO28" s="46">
        <f t="shared" si="3"/>
        <v>117</v>
      </c>
      <c r="DP28" s="46">
        <f t="shared" si="3"/>
        <v>118</v>
      </c>
      <c r="DQ28" s="46">
        <f t="shared" si="3"/>
        <v>119</v>
      </c>
      <c r="DR28" s="46">
        <f t="shared" si="3"/>
        <v>120</v>
      </c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</row>
    <row r="29" spans="1:161" outlineLevel="1" x14ac:dyDescent="0.2">
      <c r="A29" s="16" t="s">
        <v>60</v>
      </c>
      <c r="B29" s="37"/>
      <c r="C29" s="28">
        <f>$B$10*$B$5</f>
        <v>1225000</v>
      </c>
      <c r="D29" s="22">
        <f>C29*(1+$D$33)</f>
        <v>1228021.180471072</v>
      </c>
      <c r="E29" s="22">
        <f t="shared" ref="E29:AJ29" si="4">D29*(1+E33)</f>
        <v>1231049.8119882164</v>
      </c>
      <c r="F29" s="22">
        <f t="shared" si="4"/>
        <v>1234085.912927723</v>
      </c>
      <c r="G29" s="22">
        <f t="shared" si="4"/>
        <v>1237129.5017112026</v>
      </c>
      <c r="H29" s="22">
        <f t="shared" si="4"/>
        <v>1240180.596805698</v>
      </c>
      <c r="I29" s="22">
        <f t="shared" si="4"/>
        <v>1243239.2167237974</v>
      </c>
      <c r="J29" s="22">
        <f t="shared" si="4"/>
        <v>1246305.3800237458</v>
      </c>
      <c r="K29" s="22">
        <f t="shared" si="4"/>
        <v>1249379.1053095579</v>
      </c>
      <c r="L29" s="22">
        <f t="shared" si="4"/>
        <v>1252460.4112311306</v>
      </c>
      <c r="M29" s="22">
        <f t="shared" si="4"/>
        <v>1255549.316484357</v>
      </c>
      <c r="N29" s="22">
        <f t="shared" si="4"/>
        <v>1258645.8398112389</v>
      </c>
      <c r="O29" s="22">
        <f t="shared" si="4"/>
        <v>1261750.0000000012</v>
      </c>
      <c r="P29" s="22">
        <f t="shared" si="4"/>
        <v>1264861.8158852053</v>
      </c>
      <c r="Q29" s="22">
        <f t="shared" si="4"/>
        <v>1267981.3063478642</v>
      </c>
      <c r="R29" s="22">
        <f t="shared" si="4"/>
        <v>1271108.4903155561</v>
      </c>
      <c r="S29" s="22">
        <f t="shared" si="4"/>
        <v>1274243.3867625399</v>
      </c>
      <c r="T29" s="22">
        <f t="shared" si="4"/>
        <v>1277386.0147098701</v>
      </c>
      <c r="U29" s="22">
        <f t="shared" si="4"/>
        <v>1280536.3932255125</v>
      </c>
      <c r="V29" s="22">
        <f t="shared" si="4"/>
        <v>1283694.5414244593</v>
      </c>
      <c r="W29" s="22">
        <f t="shared" si="4"/>
        <v>1286860.4784688456</v>
      </c>
      <c r="X29" s="22">
        <f t="shared" si="4"/>
        <v>1290034.2235680656</v>
      </c>
      <c r="Y29" s="22">
        <f t="shared" si="4"/>
        <v>1293215.7959788886</v>
      </c>
      <c r="Z29" s="22">
        <f t="shared" si="4"/>
        <v>1296405.2150055771</v>
      </c>
      <c r="AA29" s="22">
        <f t="shared" si="4"/>
        <v>1299602.5000000021</v>
      </c>
      <c r="AB29" s="22">
        <f t="shared" si="4"/>
        <v>1302807.6703617624</v>
      </c>
      <c r="AC29" s="22">
        <f t="shared" si="4"/>
        <v>1306020.7455383011</v>
      </c>
      <c r="AD29" s="22">
        <f t="shared" si="4"/>
        <v>1309241.7450250238</v>
      </c>
      <c r="AE29" s="22">
        <f t="shared" si="4"/>
        <v>1312470.6883654171</v>
      </c>
      <c r="AF29" s="22">
        <f t="shared" si="4"/>
        <v>1315707.5951511674</v>
      </c>
      <c r="AG29" s="22">
        <f t="shared" si="4"/>
        <v>1318952.485022279</v>
      </c>
      <c r="AH29" s="22">
        <f t="shared" si="4"/>
        <v>1322205.3776671942</v>
      </c>
      <c r="AI29" s="22">
        <f t="shared" si="4"/>
        <v>1325466.2928229121</v>
      </c>
      <c r="AJ29" s="22">
        <f t="shared" si="4"/>
        <v>1328735.2502751087</v>
      </c>
      <c r="AK29" s="22">
        <f t="shared" ref="AK29:BP29" si="5">AJ29*(1+AK33)</f>
        <v>1332012.2698582567</v>
      </c>
      <c r="AL29" s="22">
        <f t="shared" si="5"/>
        <v>1335297.3714557458</v>
      </c>
      <c r="AM29" s="22">
        <f t="shared" si="5"/>
        <v>1338590.5750000037</v>
      </c>
      <c r="AN29" s="22">
        <f t="shared" si="5"/>
        <v>1341891.9004726168</v>
      </c>
      <c r="AO29" s="22">
        <f t="shared" si="5"/>
        <v>1345201.3679044514</v>
      </c>
      <c r="AP29" s="22">
        <f t="shared" si="5"/>
        <v>1348518.9973757758</v>
      </c>
      <c r="AQ29" s="22">
        <f t="shared" si="5"/>
        <v>1351844.8090163809</v>
      </c>
      <c r="AR29" s="22">
        <f t="shared" si="5"/>
        <v>1355178.8230057037</v>
      </c>
      <c r="AS29" s="22">
        <f t="shared" si="5"/>
        <v>1358521.0595729488</v>
      </c>
      <c r="AT29" s="22">
        <f t="shared" si="5"/>
        <v>1361871.5389972115</v>
      </c>
      <c r="AU29" s="22">
        <f t="shared" si="5"/>
        <v>1365230.2816076011</v>
      </c>
      <c r="AV29" s="22">
        <f t="shared" si="5"/>
        <v>1368597.3077833636</v>
      </c>
      <c r="AW29" s="22">
        <f t="shared" si="5"/>
        <v>1371972.637954006</v>
      </c>
      <c r="AX29" s="22">
        <f t="shared" si="5"/>
        <v>1375356.2925994196</v>
      </c>
      <c r="AY29" s="22">
        <f t="shared" si="5"/>
        <v>1378748.2922500053</v>
      </c>
      <c r="AZ29" s="22">
        <f t="shared" si="5"/>
        <v>1382148.6574867968</v>
      </c>
      <c r="BA29" s="22">
        <f t="shared" si="5"/>
        <v>1385557.4089415867</v>
      </c>
      <c r="BB29" s="22">
        <f t="shared" si="5"/>
        <v>1388974.5672970507</v>
      </c>
      <c r="BC29" s="22">
        <f t="shared" si="5"/>
        <v>1392400.1532868741</v>
      </c>
      <c r="BD29" s="22">
        <f t="shared" si="5"/>
        <v>1395834.1876958765</v>
      </c>
      <c r="BE29" s="22">
        <f t="shared" si="5"/>
        <v>1399276.6913601388</v>
      </c>
      <c r="BF29" s="22">
        <f t="shared" si="5"/>
        <v>1402727.6851671294</v>
      </c>
      <c r="BG29" s="22">
        <f t="shared" si="5"/>
        <v>1406187.1900558306</v>
      </c>
      <c r="BH29" s="22">
        <f t="shared" si="5"/>
        <v>1409655.227016866</v>
      </c>
      <c r="BI29" s="22">
        <f t="shared" si="5"/>
        <v>1413131.8170926275</v>
      </c>
      <c r="BJ29" s="22">
        <f t="shared" si="5"/>
        <v>1416616.9813774037</v>
      </c>
      <c r="BK29" s="22">
        <f t="shared" si="5"/>
        <v>1420110.7410175069</v>
      </c>
      <c r="BL29" s="22">
        <f t="shared" si="5"/>
        <v>1423613.1172114022</v>
      </c>
      <c r="BM29" s="22">
        <f t="shared" si="5"/>
        <v>1427124.1312098356</v>
      </c>
      <c r="BN29" s="22">
        <f t="shared" si="5"/>
        <v>1430643.8043159635</v>
      </c>
      <c r="BO29" s="22">
        <f t="shared" si="5"/>
        <v>1434172.1578854816</v>
      </c>
      <c r="BP29" s="22">
        <f t="shared" si="5"/>
        <v>1437709.213326754</v>
      </c>
      <c r="BQ29" s="22">
        <f t="shared" ref="BQ29:CV29" si="6">BP29*(1+BQ33)</f>
        <v>1441254.9921009443</v>
      </c>
      <c r="BR29" s="22">
        <f t="shared" si="6"/>
        <v>1444809.5157221446</v>
      </c>
      <c r="BS29" s="22">
        <f t="shared" si="6"/>
        <v>1448372.805757507</v>
      </c>
      <c r="BT29" s="22">
        <f t="shared" si="6"/>
        <v>1451944.8838273734</v>
      </c>
      <c r="BU29" s="22">
        <f t="shared" si="6"/>
        <v>1455525.7716054078</v>
      </c>
      <c r="BV29" s="22">
        <f t="shared" si="6"/>
        <v>1459115.4908187273</v>
      </c>
      <c r="BW29" s="22">
        <f t="shared" si="6"/>
        <v>1462714.0632480336</v>
      </c>
      <c r="BX29" s="22">
        <f t="shared" si="6"/>
        <v>1466321.5107277457</v>
      </c>
      <c r="BY29" s="22">
        <f t="shared" si="6"/>
        <v>1469937.8551461322</v>
      </c>
      <c r="BZ29" s="22">
        <f t="shared" si="6"/>
        <v>1473563.1184454439</v>
      </c>
      <c r="CA29" s="22">
        <f t="shared" si="6"/>
        <v>1477197.3226220475</v>
      </c>
      <c r="CB29" s="22">
        <f t="shared" si="6"/>
        <v>1480840.4897265581</v>
      </c>
      <c r="CC29" s="22">
        <f t="shared" si="6"/>
        <v>1484492.641863974</v>
      </c>
      <c r="CD29" s="22">
        <f t="shared" si="6"/>
        <v>1488153.8011938103</v>
      </c>
      <c r="CE29" s="22">
        <f t="shared" si="6"/>
        <v>1491823.9899302335</v>
      </c>
      <c r="CF29" s="22">
        <f t="shared" si="6"/>
        <v>1495503.2303421958</v>
      </c>
      <c r="CG29" s="22">
        <f t="shared" si="6"/>
        <v>1499191.5447535713</v>
      </c>
      <c r="CH29" s="22">
        <f t="shared" si="6"/>
        <v>1502888.9555432904</v>
      </c>
      <c r="CI29" s="22">
        <f t="shared" si="6"/>
        <v>1506595.4851454759</v>
      </c>
      <c r="CJ29" s="22">
        <f t="shared" si="6"/>
        <v>1510311.1560495794</v>
      </c>
      <c r="CK29" s="22">
        <f t="shared" si="6"/>
        <v>1514035.9908005176</v>
      </c>
      <c r="CL29" s="22">
        <f t="shared" si="6"/>
        <v>1517770.0119988087</v>
      </c>
      <c r="CM29" s="22">
        <f t="shared" si="6"/>
        <v>1521513.2423007104</v>
      </c>
      <c r="CN29" s="22">
        <f t="shared" si="6"/>
        <v>1525265.7044183565</v>
      </c>
      <c r="CO29" s="22">
        <f t="shared" si="6"/>
        <v>1529027.4211198951</v>
      </c>
      <c r="CP29" s="22">
        <f t="shared" si="6"/>
        <v>1532798.4152296265</v>
      </c>
      <c r="CQ29" s="22">
        <f t="shared" si="6"/>
        <v>1536578.7096281422</v>
      </c>
      <c r="CR29" s="22">
        <f t="shared" si="6"/>
        <v>1540368.3272524634</v>
      </c>
      <c r="CS29" s="22">
        <f t="shared" si="6"/>
        <v>1544167.2910961802</v>
      </c>
      <c r="CT29" s="22">
        <f t="shared" si="6"/>
        <v>1547975.6242095907</v>
      </c>
      <c r="CU29" s="22">
        <f t="shared" si="6"/>
        <v>1551793.3496998418</v>
      </c>
      <c r="CV29" s="22">
        <f t="shared" si="6"/>
        <v>1555620.4907310684</v>
      </c>
      <c r="CW29" s="22">
        <f t="shared" ref="CW29:DR29" si="7">CV29*(1+CW33)</f>
        <v>1559457.0705245347</v>
      </c>
      <c r="CX29" s="22">
        <f t="shared" si="7"/>
        <v>1563303.1123587745</v>
      </c>
      <c r="CY29" s="22">
        <f t="shared" si="7"/>
        <v>1567158.6395697333</v>
      </c>
      <c r="CZ29" s="22">
        <f t="shared" si="7"/>
        <v>1571023.6755509088</v>
      </c>
      <c r="DA29" s="22">
        <f t="shared" si="7"/>
        <v>1574898.2437534935</v>
      </c>
      <c r="DB29" s="22">
        <f t="shared" si="7"/>
        <v>1578782.3676865168</v>
      </c>
      <c r="DC29" s="22">
        <f t="shared" si="7"/>
        <v>1582676.0709169882</v>
      </c>
      <c r="DD29" s="22">
        <f t="shared" si="7"/>
        <v>1586579.377070039</v>
      </c>
      <c r="DE29" s="22">
        <f t="shared" si="7"/>
        <v>1590492.3098290672</v>
      </c>
      <c r="DF29" s="22">
        <f t="shared" si="7"/>
        <v>1594414.89293588</v>
      </c>
      <c r="DG29" s="22">
        <f t="shared" si="7"/>
        <v>1598347.1501908386</v>
      </c>
      <c r="DH29" s="22">
        <f t="shared" si="7"/>
        <v>1602289.105453002</v>
      </c>
      <c r="DI29" s="22">
        <f t="shared" si="7"/>
        <v>1606240.7826402723</v>
      </c>
      <c r="DJ29" s="22">
        <f t="shared" si="7"/>
        <v>1610202.2057295395</v>
      </c>
      <c r="DK29" s="22">
        <f t="shared" si="7"/>
        <v>1614173.398756827</v>
      </c>
      <c r="DL29" s="22">
        <f t="shared" si="7"/>
        <v>1618154.3858174377</v>
      </c>
      <c r="DM29" s="22">
        <f t="shared" si="7"/>
        <v>1622145.1910660998</v>
      </c>
      <c r="DN29" s="22">
        <f t="shared" si="7"/>
        <v>1626145.8387171139</v>
      </c>
      <c r="DO29" s="22">
        <f t="shared" si="7"/>
        <v>1630156.3530444994</v>
      </c>
      <c r="DP29" s="22">
        <f t="shared" si="7"/>
        <v>1634176.7583821418</v>
      </c>
      <c r="DQ29" s="22">
        <f t="shared" si="7"/>
        <v>1638207.079123941</v>
      </c>
      <c r="DR29" s="22">
        <f t="shared" si="7"/>
        <v>1642247.3397239584</v>
      </c>
    </row>
    <row r="30" spans="1:161" outlineLevel="1" x14ac:dyDescent="0.2">
      <c r="A30" s="16" t="s">
        <v>8</v>
      </c>
      <c r="B30" s="37"/>
      <c r="C30" s="28">
        <f>$B$11*$B$5</f>
        <v>17500</v>
      </c>
      <c r="D30" s="22">
        <f>C30*(1+$D$33)</f>
        <v>17543.159721015316</v>
      </c>
      <c r="E30" s="22">
        <f t="shared" ref="E30:BP30" si="8">D30*(1+$D$33)</f>
        <v>17586.425885545952</v>
      </c>
      <c r="F30" s="22">
        <f t="shared" si="8"/>
        <v>17629.798756110333</v>
      </c>
      <c r="G30" s="22">
        <f t="shared" si="8"/>
        <v>17673.278595874326</v>
      </c>
      <c r="H30" s="22">
        <f t="shared" si="8"/>
        <v>17716.865668652834</v>
      </c>
      <c r="I30" s="22">
        <f t="shared" si="8"/>
        <v>17760.560238911396</v>
      </c>
      <c r="J30" s="22">
        <f t="shared" si="8"/>
        <v>17804.362571767801</v>
      </c>
      <c r="K30" s="22">
        <f t="shared" si="8"/>
        <v>17848.272932993688</v>
      </c>
      <c r="L30" s="22">
        <f t="shared" si="8"/>
        <v>17892.291589016157</v>
      </c>
      <c r="M30" s="22">
        <f t="shared" si="8"/>
        <v>17936.418806919391</v>
      </c>
      <c r="N30" s="22">
        <f t="shared" si="8"/>
        <v>17980.654854446275</v>
      </c>
      <c r="O30" s="22">
        <f t="shared" si="8"/>
        <v>18025.000000000022</v>
      </c>
      <c r="P30" s="22">
        <f t="shared" si="8"/>
        <v>18069.454512645796</v>
      </c>
      <c r="Q30" s="22">
        <f t="shared" si="8"/>
        <v>18114.01866211235</v>
      </c>
      <c r="R30" s="22">
        <f t="shared" si="8"/>
        <v>18158.692718793664</v>
      </c>
      <c r="S30" s="22">
        <f t="shared" si="8"/>
        <v>18203.476953750574</v>
      </c>
      <c r="T30" s="22">
        <f t="shared" si="8"/>
        <v>18248.371638712437</v>
      </c>
      <c r="U30" s="22">
        <f t="shared" si="8"/>
        <v>18293.377046078756</v>
      </c>
      <c r="V30" s="22">
        <f t="shared" si="8"/>
        <v>18338.493448920854</v>
      </c>
      <c r="W30" s="22">
        <f t="shared" si="8"/>
        <v>18383.721120983515</v>
      </c>
      <c r="X30" s="22">
        <f t="shared" si="8"/>
        <v>18429.060336686656</v>
      </c>
      <c r="Y30" s="22">
        <f t="shared" si="8"/>
        <v>18474.511371126988</v>
      </c>
      <c r="Z30" s="22">
        <f t="shared" si="8"/>
        <v>18520.074500079678</v>
      </c>
      <c r="AA30" s="22">
        <f t="shared" si="8"/>
        <v>18565.750000000036</v>
      </c>
      <c r="AB30" s="22">
        <f t="shared" si="8"/>
        <v>18611.538148025185</v>
      </c>
      <c r="AC30" s="22">
        <f t="shared" si="8"/>
        <v>18657.439221975736</v>
      </c>
      <c r="AD30" s="22">
        <f t="shared" si="8"/>
        <v>18703.453500357489</v>
      </c>
      <c r="AE30" s="22">
        <f t="shared" si="8"/>
        <v>18749.58126236311</v>
      </c>
      <c r="AF30" s="22">
        <f t="shared" si="8"/>
        <v>18795.822787873829</v>
      </c>
      <c r="AG30" s="22">
        <f t="shared" si="8"/>
        <v>18842.17835746114</v>
      </c>
      <c r="AH30" s="22">
        <f t="shared" si="8"/>
        <v>18888.648252388502</v>
      </c>
      <c r="AI30" s="22">
        <f t="shared" si="8"/>
        <v>18935.232754613044</v>
      </c>
      <c r="AJ30" s="22">
        <f t="shared" si="8"/>
        <v>18981.93214678728</v>
      </c>
      <c r="AK30" s="22">
        <f t="shared" si="8"/>
        <v>19028.746712260821</v>
      </c>
      <c r="AL30" s="22">
        <f t="shared" si="8"/>
        <v>19075.676735082092</v>
      </c>
      <c r="AM30" s="22">
        <f t="shared" si="8"/>
        <v>19122.722500000062</v>
      </c>
      <c r="AN30" s="22">
        <f t="shared" si="8"/>
        <v>19169.884292465962</v>
      </c>
      <c r="AO30" s="22">
        <f t="shared" si="8"/>
        <v>19217.162398635031</v>
      </c>
      <c r="AP30" s="22">
        <f t="shared" si="8"/>
        <v>19264.557105368236</v>
      </c>
      <c r="AQ30" s="22">
        <f t="shared" si="8"/>
        <v>19312.068700234024</v>
      </c>
      <c r="AR30" s="22">
        <f t="shared" si="8"/>
        <v>19359.697471510062</v>
      </c>
      <c r="AS30" s="22">
        <f t="shared" si="8"/>
        <v>19407.44370818499</v>
      </c>
      <c r="AT30" s="22">
        <f t="shared" si="8"/>
        <v>19455.307699960173</v>
      </c>
      <c r="AU30" s="22">
        <f t="shared" si="8"/>
        <v>19503.289737251453</v>
      </c>
      <c r="AV30" s="22">
        <f t="shared" si="8"/>
        <v>19551.390111190918</v>
      </c>
      <c r="AW30" s="22">
        <f t="shared" si="8"/>
        <v>19599.609113628667</v>
      </c>
      <c r="AX30" s="22">
        <f t="shared" si="8"/>
        <v>19647.947037134578</v>
      </c>
      <c r="AY30" s="22">
        <f t="shared" si="8"/>
        <v>19696.404175000087</v>
      </c>
      <c r="AZ30" s="22">
        <f t="shared" si="8"/>
        <v>19744.980821239966</v>
      </c>
      <c r="BA30" s="22">
        <f t="shared" si="8"/>
        <v>19793.677270594108</v>
      </c>
      <c r="BB30" s="22">
        <f t="shared" si="8"/>
        <v>19842.493818529307</v>
      </c>
      <c r="BC30" s="22">
        <f t="shared" si="8"/>
        <v>19891.430761241067</v>
      </c>
      <c r="BD30" s="22">
        <f t="shared" si="8"/>
        <v>19940.488395655386</v>
      </c>
      <c r="BE30" s="22">
        <f t="shared" si="8"/>
        <v>19989.667019430563</v>
      </c>
      <c r="BF30" s="22">
        <f t="shared" si="8"/>
        <v>20038.966930958999</v>
      </c>
      <c r="BG30" s="22">
        <f t="shared" si="8"/>
        <v>20088.388429369017</v>
      </c>
      <c r="BH30" s="22">
        <f t="shared" si="8"/>
        <v>20137.931814526666</v>
      </c>
      <c r="BI30" s="22">
        <f t="shared" si="8"/>
        <v>20187.597387037546</v>
      </c>
      <c r="BJ30" s="22">
        <f t="shared" si="8"/>
        <v>20237.385448248635</v>
      </c>
      <c r="BK30" s="22">
        <f t="shared" si="8"/>
        <v>20287.296300250109</v>
      </c>
      <c r="BL30" s="22">
        <f t="shared" si="8"/>
        <v>20337.330245877183</v>
      </c>
      <c r="BM30" s="22">
        <f t="shared" si="8"/>
        <v>20387.487588711949</v>
      </c>
      <c r="BN30" s="22">
        <f t="shared" si="8"/>
        <v>20437.768633085205</v>
      </c>
      <c r="BO30" s="22">
        <f t="shared" si="8"/>
        <v>20488.17368407832</v>
      </c>
      <c r="BP30" s="22">
        <f t="shared" si="8"/>
        <v>20538.703047525069</v>
      </c>
      <c r="BQ30" s="22">
        <f t="shared" ref="BQ30:DR30" si="9">BP30*(1+$D$33)</f>
        <v>20589.3570300135</v>
      </c>
      <c r="BR30" s="22">
        <f t="shared" si="9"/>
        <v>20640.13593888779</v>
      </c>
      <c r="BS30" s="22">
        <f t="shared" si="9"/>
        <v>20691.040082250107</v>
      </c>
      <c r="BT30" s="22">
        <f t="shared" si="9"/>
        <v>20742.069768962483</v>
      </c>
      <c r="BU30" s="22">
        <f t="shared" si="9"/>
        <v>20793.225308648689</v>
      </c>
      <c r="BV30" s="22">
        <f t="shared" si="9"/>
        <v>20844.507011696111</v>
      </c>
      <c r="BW30" s="22">
        <f t="shared" si="9"/>
        <v>20895.91518925763</v>
      </c>
      <c r="BX30" s="22">
        <f t="shared" si="9"/>
        <v>20947.450153253518</v>
      </c>
      <c r="BY30" s="22">
        <f t="shared" si="9"/>
        <v>20999.112216373323</v>
      </c>
      <c r="BZ30" s="22">
        <f t="shared" si="9"/>
        <v>21050.901692077779</v>
      </c>
      <c r="CA30" s="22">
        <f t="shared" si="9"/>
        <v>21102.818894600689</v>
      </c>
      <c r="CB30" s="22">
        <f t="shared" si="9"/>
        <v>21154.864138950841</v>
      </c>
      <c r="CC30" s="22">
        <f t="shared" si="9"/>
        <v>21207.037740913926</v>
      </c>
      <c r="CD30" s="22">
        <f t="shared" si="9"/>
        <v>21259.340017054445</v>
      </c>
      <c r="CE30" s="22">
        <f t="shared" si="9"/>
        <v>21311.771284717634</v>
      </c>
      <c r="CF30" s="22">
        <f t="shared" si="9"/>
        <v>21364.331862031384</v>
      </c>
      <c r="CG30" s="22">
        <f t="shared" si="9"/>
        <v>21417.022067908176</v>
      </c>
      <c r="CH30" s="22">
        <f t="shared" si="9"/>
        <v>21469.84222204702</v>
      </c>
      <c r="CI30" s="22">
        <f t="shared" si="9"/>
        <v>21522.792644935384</v>
      </c>
      <c r="CJ30" s="22">
        <f t="shared" si="9"/>
        <v>21575.873657851149</v>
      </c>
      <c r="CK30" s="22">
        <f t="shared" si="9"/>
        <v>21629.085582864551</v>
      </c>
      <c r="CL30" s="22">
        <f t="shared" si="9"/>
        <v>21682.42874284014</v>
      </c>
      <c r="CM30" s="22">
        <f t="shared" si="9"/>
        <v>21735.903461438735</v>
      </c>
      <c r="CN30" s="22">
        <f t="shared" si="9"/>
        <v>21789.510063119393</v>
      </c>
      <c r="CO30" s="22">
        <f t="shared" si="9"/>
        <v>21843.248873141372</v>
      </c>
      <c r="CP30" s="22">
        <f t="shared" si="9"/>
        <v>21897.120217566109</v>
      </c>
      <c r="CQ30" s="22">
        <f t="shared" si="9"/>
        <v>21951.124423259193</v>
      </c>
      <c r="CR30" s="22">
        <f t="shared" si="9"/>
        <v>22005.261817892355</v>
      </c>
      <c r="CS30" s="22">
        <f t="shared" si="9"/>
        <v>22059.532729945451</v>
      </c>
      <c r="CT30" s="22">
        <f t="shared" si="9"/>
        <v>22113.93748870846</v>
      </c>
      <c r="CU30" s="22">
        <f t="shared" si="9"/>
        <v>22168.476424283475</v>
      </c>
      <c r="CV30" s="22">
        <f t="shared" si="9"/>
        <v>22223.149867586711</v>
      </c>
      <c r="CW30" s="22">
        <f t="shared" si="9"/>
        <v>22277.958150350514</v>
      </c>
      <c r="CX30" s="22">
        <f t="shared" si="9"/>
        <v>22332.901605125371</v>
      </c>
      <c r="CY30" s="22">
        <f t="shared" si="9"/>
        <v>22387.980565281923</v>
      </c>
      <c r="CZ30" s="22">
        <f t="shared" si="9"/>
        <v>22443.195365013002</v>
      </c>
      <c r="DA30" s="22">
        <f t="shared" si="9"/>
        <v>22498.54633933564</v>
      </c>
      <c r="DB30" s="22">
        <f t="shared" si="9"/>
        <v>22554.033824093116</v>
      </c>
      <c r="DC30" s="22">
        <f t="shared" si="9"/>
        <v>22609.658155956993</v>
      </c>
      <c r="DD30" s="22">
        <f t="shared" si="9"/>
        <v>22665.419672429151</v>
      </c>
      <c r="DE30" s="22">
        <f t="shared" si="9"/>
        <v>22721.31871184384</v>
      </c>
      <c r="DF30" s="22">
        <f t="shared" si="9"/>
        <v>22777.355613369738</v>
      </c>
      <c r="DG30" s="22">
        <f t="shared" si="9"/>
        <v>22833.530717012003</v>
      </c>
      <c r="DH30" s="22">
        <f t="shared" si="9"/>
        <v>22889.844363614338</v>
      </c>
      <c r="DI30" s="22">
        <f t="shared" si="9"/>
        <v>22946.296894861058</v>
      </c>
      <c r="DJ30" s="22">
        <f t="shared" si="9"/>
        <v>23002.888653279158</v>
      </c>
      <c r="DK30" s="22">
        <f t="shared" si="9"/>
        <v>23059.619982240409</v>
      </c>
      <c r="DL30" s="22">
        <f t="shared" si="9"/>
        <v>23116.491225963418</v>
      </c>
      <c r="DM30" s="22">
        <f t="shared" si="9"/>
        <v>23173.502729515734</v>
      </c>
      <c r="DN30" s="22">
        <f t="shared" si="9"/>
        <v>23230.654838815935</v>
      </c>
      <c r="DO30" s="22">
        <f t="shared" si="9"/>
        <v>23287.947900635729</v>
      </c>
      <c r="DP30" s="22">
        <f t="shared" si="9"/>
        <v>23345.382262602048</v>
      </c>
      <c r="DQ30" s="22">
        <f t="shared" si="9"/>
        <v>23402.95827319918</v>
      </c>
      <c r="DR30" s="22">
        <f t="shared" si="9"/>
        <v>23460.676281770855</v>
      </c>
    </row>
    <row r="31" spans="1:161" outlineLevel="1" x14ac:dyDescent="0.2">
      <c r="A31" s="52" t="s">
        <v>61</v>
      </c>
      <c r="B31" s="45"/>
      <c r="C31" s="54">
        <f t="shared" ref="C31" si="10">-((C29*(1-$B$13)+(C30*(1-$B$13))))</f>
        <v>-62125.000000000051</v>
      </c>
      <c r="D31" s="54">
        <f t="shared" ref="D31:BO31" si="11">-((D29*(1-$B$13)+(D30*(1-$B$13))))</f>
        <v>-62278.217009604421</v>
      </c>
      <c r="E31" s="54">
        <f t="shared" si="11"/>
        <v>-62431.811893688166</v>
      </c>
      <c r="F31" s="54">
        <f t="shared" si="11"/>
        <v>-62585.785584191726</v>
      </c>
      <c r="G31" s="54">
        <f t="shared" si="11"/>
        <v>-62740.139015353896</v>
      </c>
      <c r="H31" s="54">
        <f t="shared" si="11"/>
        <v>-62894.873123717603</v>
      </c>
      <c r="I31" s="54">
        <f t="shared" si="11"/>
        <v>-63049.988848135494</v>
      </c>
      <c r="J31" s="54">
        <f t="shared" si="11"/>
        <v>-63205.487129775742</v>
      </c>
      <c r="K31" s="54">
        <f t="shared" si="11"/>
        <v>-63361.368912127633</v>
      </c>
      <c r="L31" s="54">
        <f t="shared" si="11"/>
        <v>-63517.635141007398</v>
      </c>
      <c r="M31" s="54">
        <f t="shared" si="11"/>
        <v>-63674.286764563876</v>
      </c>
      <c r="N31" s="54">
        <f t="shared" si="11"/>
        <v>-63831.324733284317</v>
      </c>
      <c r="O31" s="54">
        <f t="shared" si="11"/>
        <v>-63988.750000000116</v>
      </c>
      <c r="P31" s="54">
        <f t="shared" si="11"/>
        <v>-64146.56351989261</v>
      </c>
      <c r="Q31" s="54">
        <f t="shared" si="11"/>
        <v>-64304.766250498884</v>
      </c>
      <c r="R31" s="54">
        <f t="shared" si="11"/>
        <v>-64463.359151717537</v>
      </c>
      <c r="S31" s="54">
        <f t="shared" si="11"/>
        <v>-64622.343185814585</v>
      </c>
      <c r="T31" s="54">
        <f t="shared" si="11"/>
        <v>-64781.719317429182</v>
      </c>
      <c r="U31" s="54">
        <f t="shared" si="11"/>
        <v>-64941.488513579621</v>
      </c>
      <c r="V31" s="54">
        <f t="shared" si="11"/>
        <v>-65101.65174366907</v>
      </c>
      <c r="W31" s="54">
        <f t="shared" si="11"/>
        <v>-65262.209979491512</v>
      </c>
      <c r="X31" s="54">
        <f t="shared" si="11"/>
        <v>-65423.164195237667</v>
      </c>
      <c r="Y31" s="54">
        <f t="shared" si="11"/>
        <v>-65584.515367500833</v>
      </c>
      <c r="Z31" s="54">
        <f t="shared" si="11"/>
        <v>-65746.264475282893</v>
      </c>
      <c r="AA31" s="54">
        <f t="shared" si="11"/>
        <v>-65908.412500000166</v>
      </c>
      <c r="AB31" s="54">
        <f t="shared" si="11"/>
        <v>-66070.960425489437</v>
      </c>
      <c r="AC31" s="54">
        <f t="shared" si="11"/>
        <v>-66233.909238013905</v>
      </c>
      <c r="AD31" s="54">
        <f t="shared" si="11"/>
        <v>-66397.259926269122</v>
      </c>
      <c r="AE31" s="54">
        <f t="shared" si="11"/>
        <v>-66561.013481389062</v>
      </c>
      <c r="AF31" s="54">
        <f t="shared" si="11"/>
        <v>-66725.170896952128</v>
      </c>
      <c r="AG31" s="54">
        <f t="shared" si="11"/>
        <v>-66889.733168987063</v>
      </c>
      <c r="AH31" s="54">
        <f t="shared" si="11"/>
        <v>-67054.70129597919</v>
      </c>
      <c r="AI31" s="54">
        <f t="shared" si="11"/>
        <v>-67220.076278876324</v>
      </c>
      <c r="AJ31" s="54">
        <f t="shared" si="11"/>
        <v>-67385.859121094865</v>
      </c>
      <c r="AK31" s="54">
        <f t="shared" si="11"/>
        <v>-67552.050828525927</v>
      </c>
      <c r="AL31" s="54">
        <f t="shared" si="11"/>
        <v>-67718.652409541464</v>
      </c>
      <c r="AM31" s="54">
        <f t="shared" si="11"/>
        <v>-67885.66487500025</v>
      </c>
      <c r="AN31" s="54">
        <f t="shared" si="11"/>
        <v>-68053.089238254193</v>
      </c>
      <c r="AO31" s="54">
        <f t="shared" si="11"/>
        <v>-68220.926515154395</v>
      </c>
      <c r="AP31" s="54">
        <f t="shared" si="11"/>
        <v>-68389.17772405727</v>
      </c>
      <c r="AQ31" s="54">
        <f t="shared" si="11"/>
        <v>-68557.843885830807</v>
      </c>
      <c r="AR31" s="54">
        <f t="shared" si="11"/>
        <v>-68726.926023860753</v>
      </c>
      <c r="AS31" s="54">
        <f t="shared" si="11"/>
        <v>-68896.425164056753</v>
      </c>
      <c r="AT31" s="54">
        <f t="shared" si="11"/>
        <v>-69066.342334858651</v>
      </c>
      <c r="AU31" s="54">
        <f t="shared" si="11"/>
        <v>-69236.678567242692</v>
      </c>
      <c r="AV31" s="54">
        <f t="shared" si="11"/>
        <v>-69407.43489472779</v>
      </c>
      <c r="AW31" s="54">
        <f t="shared" si="11"/>
        <v>-69578.612353381788</v>
      </c>
      <c r="AX31" s="54">
        <f t="shared" si="11"/>
        <v>-69750.211981827772</v>
      </c>
      <c r="AY31" s="54">
        <f t="shared" si="11"/>
        <v>-69922.234821250342</v>
      </c>
      <c r="AZ31" s="54">
        <f t="shared" si="11"/>
        <v>-70094.681915401903</v>
      </c>
      <c r="BA31" s="54">
        <f t="shared" si="11"/>
        <v>-70267.554310609106</v>
      </c>
      <c r="BB31" s="54">
        <f t="shared" si="11"/>
        <v>-70440.853055779051</v>
      </c>
      <c r="BC31" s="54">
        <f t="shared" si="11"/>
        <v>-70614.579202405817</v>
      </c>
      <c r="BD31" s="54">
        <f t="shared" si="11"/>
        <v>-70788.733804576652</v>
      </c>
      <c r="BE31" s="54">
        <f t="shared" si="11"/>
        <v>-70963.31791897853</v>
      </c>
      <c r="BF31" s="54">
        <f t="shared" si="11"/>
        <v>-71138.332604904484</v>
      </c>
      <c r="BG31" s="54">
        <f t="shared" si="11"/>
        <v>-71313.778924260041</v>
      </c>
      <c r="BH31" s="54">
        <f t="shared" si="11"/>
        <v>-71489.657941569691</v>
      </c>
      <c r="BI31" s="54">
        <f t="shared" si="11"/>
        <v>-71665.970723983322</v>
      </c>
      <c r="BJ31" s="54">
        <f t="shared" si="11"/>
        <v>-71842.718341282671</v>
      </c>
      <c r="BK31" s="54">
        <f t="shared" si="11"/>
        <v>-72019.901865887921</v>
      </c>
      <c r="BL31" s="54">
        <f t="shared" si="11"/>
        <v>-72197.522372864027</v>
      </c>
      <c r="BM31" s="54">
        <f t="shared" si="11"/>
        <v>-72375.580939927444</v>
      </c>
      <c r="BN31" s="54">
        <f t="shared" si="11"/>
        <v>-72554.078647452508</v>
      </c>
      <c r="BO31" s="54">
        <f t="shared" si="11"/>
        <v>-72733.016578478055</v>
      </c>
      <c r="BP31" s="54">
        <f t="shared" ref="BP31:DR31" si="12">-((BP29*(1-$B$13)+(BP30*(1-$B$13))))</f>
        <v>-72912.395818714023</v>
      </c>
      <c r="BQ31" s="54">
        <f t="shared" si="12"/>
        <v>-73092.217456547965</v>
      </c>
      <c r="BR31" s="54">
        <f t="shared" si="12"/>
        <v>-73272.482583051693</v>
      </c>
      <c r="BS31" s="54">
        <f t="shared" si="12"/>
        <v>-73453.192291987929</v>
      </c>
      <c r="BT31" s="54">
        <f t="shared" si="12"/>
        <v>-73634.347679816856</v>
      </c>
      <c r="BU31" s="54">
        <f t="shared" si="12"/>
        <v>-73815.949845702897</v>
      </c>
      <c r="BV31" s="54">
        <f t="shared" si="12"/>
        <v>-73997.999891521235</v>
      </c>
      <c r="BW31" s="54">
        <f t="shared" si="12"/>
        <v>-74180.498921864622</v>
      </c>
      <c r="BX31" s="54">
        <f t="shared" si="12"/>
        <v>-74363.448044050019</v>
      </c>
      <c r="BY31" s="54">
        <f t="shared" si="12"/>
        <v>-74546.848368125342</v>
      </c>
      <c r="BZ31" s="54">
        <f t="shared" si="12"/>
        <v>-74730.701006876145</v>
      </c>
      <c r="CA31" s="54">
        <f t="shared" si="12"/>
        <v>-74915.007075832487</v>
      </c>
      <c r="CB31" s="54">
        <f t="shared" si="12"/>
        <v>-75099.767693275513</v>
      </c>
      <c r="CC31" s="54">
        <f t="shared" si="12"/>
        <v>-75284.983980244462</v>
      </c>
      <c r="CD31" s="54">
        <f t="shared" si="12"/>
        <v>-75470.657060543293</v>
      </c>
      <c r="CE31" s="54">
        <f t="shared" si="12"/>
        <v>-75656.788060747611</v>
      </c>
      <c r="CF31" s="54">
        <f t="shared" si="12"/>
        <v>-75843.37811021143</v>
      </c>
      <c r="CG31" s="54">
        <f t="shared" si="12"/>
        <v>-76030.428341074046</v>
      </c>
      <c r="CH31" s="54">
        <f t="shared" si="12"/>
        <v>-76217.939888266948</v>
      </c>
      <c r="CI31" s="54">
        <f t="shared" si="12"/>
        <v>-76405.913889520642</v>
      </c>
      <c r="CJ31" s="54">
        <f t="shared" si="12"/>
        <v>-76594.35148537159</v>
      </c>
      <c r="CK31" s="54">
        <f t="shared" si="12"/>
        <v>-76783.253819169186</v>
      </c>
      <c r="CL31" s="54">
        <f t="shared" si="12"/>
        <v>-76972.622037082503</v>
      </c>
      <c r="CM31" s="54">
        <f t="shared" si="12"/>
        <v>-77162.457288107529</v>
      </c>
      <c r="CN31" s="54">
        <f t="shared" si="12"/>
        <v>-77352.760724073873</v>
      </c>
      <c r="CO31" s="54">
        <f t="shared" si="12"/>
        <v>-77543.533499651894</v>
      </c>
      <c r="CP31" s="54">
        <f t="shared" si="12"/>
        <v>-77734.776772359706</v>
      </c>
      <c r="CQ31" s="54">
        <f t="shared" si="12"/>
        <v>-77926.491702570129</v>
      </c>
      <c r="CR31" s="54">
        <f t="shared" si="12"/>
        <v>-78118.679453517863</v>
      </c>
      <c r="CS31" s="54">
        <f t="shared" si="12"/>
        <v>-78311.341191306361</v>
      </c>
      <c r="CT31" s="54">
        <f t="shared" si="12"/>
        <v>-78504.478084915027</v>
      </c>
      <c r="CU31" s="54">
        <f t="shared" si="12"/>
        <v>-78698.091306206334</v>
      </c>
      <c r="CV31" s="54">
        <f t="shared" si="12"/>
        <v>-78892.182029932825</v>
      </c>
      <c r="CW31" s="54">
        <f t="shared" si="12"/>
        <v>-79086.751433744328</v>
      </c>
      <c r="CX31" s="54">
        <f t="shared" si="12"/>
        <v>-79281.800698195075</v>
      </c>
      <c r="CY31" s="54">
        <f t="shared" si="12"/>
        <v>-79477.331006750843</v>
      </c>
      <c r="CZ31" s="54">
        <f t="shared" si="12"/>
        <v>-79673.34354579616</v>
      </c>
      <c r="DA31" s="54">
        <f t="shared" si="12"/>
        <v>-79869.839504641539</v>
      </c>
      <c r="DB31" s="54">
        <f t="shared" si="12"/>
        <v>-80066.820075530559</v>
      </c>
      <c r="DC31" s="54">
        <f t="shared" si="12"/>
        <v>-80264.286453647335</v>
      </c>
      <c r="DD31" s="54">
        <f t="shared" si="12"/>
        <v>-80462.239837123489</v>
      </c>
      <c r="DE31" s="54">
        <f t="shared" si="12"/>
        <v>-80660.681427045623</v>
      </c>
      <c r="DF31" s="54">
        <f t="shared" si="12"/>
        <v>-80859.612427462562</v>
      </c>
      <c r="DG31" s="54">
        <f t="shared" si="12"/>
        <v>-81059.034045392589</v>
      </c>
      <c r="DH31" s="54">
        <f t="shared" si="12"/>
        <v>-81258.947490830891</v>
      </c>
      <c r="DI31" s="54">
        <f t="shared" si="12"/>
        <v>-81459.353976756742</v>
      </c>
      <c r="DJ31" s="54">
        <f t="shared" si="12"/>
        <v>-81660.254719141012</v>
      </c>
      <c r="DK31" s="54">
        <f t="shared" si="12"/>
        <v>-81861.650936953447</v>
      </c>
      <c r="DL31" s="54">
        <f t="shared" si="12"/>
        <v>-82063.543852170129</v>
      </c>
      <c r="DM31" s="54">
        <f t="shared" si="12"/>
        <v>-82265.934689780857</v>
      </c>
      <c r="DN31" s="54">
        <f t="shared" si="12"/>
        <v>-82468.824677796569</v>
      </c>
      <c r="DO31" s="54">
        <f t="shared" si="12"/>
        <v>-82672.215047256832</v>
      </c>
      <c r="DP31" s="54">
        <f t="shared" si="12"/>
        <v>-82876.107032237254</v>
      </c>
      <c r="DQ31" s="54">
        <f t="shared" si="12"/>
        <v>-83080.501869857093</v>
      </c>
      <c r="DR31" s="54">
        <f t="shared" si="12"/>
        <v>-83285.40080028653</v>
      </c>
    </row>
    <row r="32" spans="1:161" outlineLevel="1" x14ac:dyDescent="0.2">
      <c r="A32" s="21" t="s">
        <v>9</v>
      </c>
      <c r="B32" s="49">
        <f>SUM(B29:B31)</f>
        <v>0</v>
      </c>
      <c r="C32" s="41">
        <f>SUM(C29:C31)</f>
        <v>1180375</v>
      </c>
      <c r="D32" s="41">
        <f t="shared" ref="D32:BO32" si="13">SUM(D29:D31)</f>
        <v>1183286.1231824828</v>
      </c>
      <c r="E32" s="41">
        <f t="shared" si="13"/>
        <v>1186204.4259800743</v>
      </c>
      <c r="F32" s="41">
        <f t="shared" si="13"/>
        <v>1189129.9260996415</v>
      </c>
      <c r="G32" s="41">
        <f t="shared" si="13"/>
        <v>1192062.6412917229</v>
      </c>
      <c r="H32" s="41">
        <f t="shared" si="13"/>
        <v>1195002.5893506333</v>
      </c>
      <c r="I32" s="41">
        <f t="shared" si="13"/>
        <v>1197949.7881145731</v>
      </c>
      <c r="J32" s="41">
        <f t="shared" si="13"/>
        <v>1200904.2554657378</v>
      </c>
      <c r="K32" s="41">
        <f t="shared" si="13"/>
        <v>1203866.009330424</v>
      </c>
      <c r="L32" s="41">
        <f t="shared" si="13"/>
        <v>1206835.0676791393</v>
      </c>
      <c r="M32" s="41">
        <f t="shared" si="13"/>
        <v>1209811.4485267126</v>
      </c>
      <c r="N32" s="41">
        <f t="shared" si="13"/>
        <v>1212795.1699324008</v>
      </c>
      <c r="O32" s="41">
        <f t="shared" si="13"/>
        <v>1215786.2500000009</v>
      </c>
      <c r="P32" s="41">
        <f t="shared" si="13"/>
        <v>1218784.7068779585</v>
      </c>
      <c r="Q32" s="41">
        <f t="shared" si="13"/>
        <v>1221790.5587594777</v>
      </c>
      <c r="R32" s="41">
        <f t="shared" si="13"/>
        <v>1224803.8238826322</v>
      </c>
      <c r="S32" s="41">
        <f t="shared" si="13"/>
        <v>1227824.5205304758</v>
      </c>
      <c r="T32" s="41">
        <f t="shared" si="13"/>
        <v>1230852.6670311533</v>
      </c>
      <c r="U32" s="41">
        <f t="shared" si="13"/>
        <v>1233888.2817580116</v>
      </c>
      <c r="V32" s="41">
        <f t="shared" si="13"/>
        <v>1236931.383129711</v>
      </c>
      <c r="W32" s="41">
        <f t="shared" si="13"/>
        <v>1239981.9896103377</v>
      </c>
      <c r="X32" s="41">
        <f t="shared" si="13"/>
        <v>1243040.1197095145</v>
      </c>
      <c r="Y32" s="41">
        <f t="shared" si="13"/>
        <v>1246105.7919825148</v>
      </c>
      <c r="Z32" s="41">
        <f t="shared" si="13"/>
        <v>1249179.0250303738</v>
      </c>
      <c r="AA32" s="41">
        <f t="shared" si="13"/>
        <v>1252259.837500002</v>
      </c>
      <c r="AB32" s="41">
        <f t="shared" si="13"/>
        <v>1255348.2480842983</v>
      </c>
      <c r="AC32" s="41">
        <f t="shared" si="13"/>
        <v>1258444.2755222628</v>
      </c>
      <c r="AD32" s="41">
        <f t="shared" si="13"/>
        <v>1261547.9385991122</v>
      </c>
      <c r="AE32" s="41">
        <f t="shared" si="13"/>
        <v>1264659.2561463912</v>
      </c>
      <c r="AF32" s="41">
        <f t="shared" si="13"/>
        <v>1267778.2470420892</v>
      </c>
      <c r="AG32" s="41">
        <f t="shared" si="13"/>
        <v>1270904.9302107531</v>
      </c>
      <c r="AH32" s="41">
        <f t="shared" si="13"/>
        <v>1274039.3246236036</v>
      </c>
      <c r="AI32" s="41">
        <f t="shared" si="13"/>
        <v>1277181.4492986489</v>
      </c>
      <c r="AJ32" s="41">
        <f t="shared" si="13"/>
        <v>1280331.323300801</v>
      </c>
      <c r="AK32" s="41">
        <f t="shared" si="13"/>
        <v>1283488.9657419915</v>
      </c>
      <c r="AL32" s="41">
        <f t="shared" si="13"/>
        <v>1286654.3957812865</v>
      </c>
      <c r="AM32" s="41">
        <f t="shared" si="13"/>
        <v>1289827.6326250036</v>
      </c>
      <c r="AN32" s="41">
        <f t="shared" si="13"/>
        <v>1293008.6955268285</v>
      </c>
      <c r="AO32" s="41">
        <f t="shared" si="13"/>
        <v>1296197.6037879321</v>
      </c>
      <c r="AP32" s="41">
        <f t="shared" si="13"/>
        <v>1299394.3767570867</v>
      </c>
      <c r="AQ32" s="41">
        <f t="shared" si="13"/>
        <v>1302599.033830784</v>
      </c>
      <c r="AR32" s="41">
        <f t="shared" si="13"/>
        <v>1305811.5944533532</v>
      </c>
      <c r="AS32" s="41">
        <f t="shared" si="13"/>
        <v>1309032.078117077</v>
      </c>
      <c r="AT32" s="41">
        <f t="shared" si="13"/>
        <v>1312260.5043623131</v>
      </c>
      <c r="AU32" s="41">
        <f t="shared" si="13"/>
        <v>1315496.8927776096</v>
      </c>
      <c r="AV32" s="41">
        <f t="shared" si="13"/>
        <v>1318741.2629998268</v>
      </c>
      <c r="AW32" s="41">
        <f t="shared" si="13"/>
        <v>1321993.634714253</v>
      </c>
      <c r="AX32" s="41">
        <f t="shared" si="13"/>
        <v>1325254.0276547263</v>
      </c>
      <c r="AY32" s="41">
        <f t="shared" si="13"/>
        <v>1328522.4616037549</v>
      </c>
      <c r="AZ32" s="41">
        <f t="shared" si="13"/>
        <v>1331798.9563926349</v>
      </c>
      <c r="BA32" s="41">
        <f t="shared" si="13"/>
        <v>1335083.5319015717</v>
      </c>
      <c r="BB32" s="41">
        <f t="shared" si="13"/>
        <v>1338376.208059801</v>
      </c>
      <c r="BC32" s="41">
        <f t="shared" si="13"/>
        <v>1341677.0048457093</v>
      </c>
      <c r="BD32" s="41">
        <f t="shared" si="13"/>
        <v>1344985.9422869552</v>
      </c>
      <c r="BE32" s="41">
        <f t="shared" si="13"/>
        <v>1348303.0404605907</v>
      </c>
      <c r="BF32" s="41">
        <f t="shared" si="13"/>
        <v>1351628.3194931839</v>
      </c>
      <c r="BG32" s="41">
        <f t="shared" si="13"/>
        <v>1354961.7995609397</v>
      </c>
      <c r="BH32" s="41">
        <f t="shared" si="13"/>
        <v>1358303.5008898228</v>
      </c>
      <c r="BI32" s="41">
        <f t="shared" si="13"/>
        <v>1361653.4437556816</v>
      </c>
      <c r="BJ32" s="41">
        <f t="shared" si="13"/>
        <v>1365011.6484843697</v>
      </c>
      <c r="BK32" s="41">
        <f t="shared" si="13"/>
        <v>1368378.1354518691</v>
      </c>
      <c r="BL32" s="41">
        <f t="shared" si="13"/>
        <v>1371752.9250844154</v>
      </c>
      <c r="BM32" s="41">
        <f t="shared" si="13"/>
        <v>1375136.0378586203</v>
      </c>
      <c r="BN32" s="41">
        <f t="shared" si="13"/>
        <v>1378527.4943015964</v>
      </c>
      <c r="BO32" s="41">
        <f t="shared" si="13"/>
        <v>1381927.3149910818</v>
      </c>
      <c r="BP32" s="41">
        <f t="shared" ref="BP32:DR32" si="14">SUM(BP29:BP31)</f>
        <v>1385335.5205555651</v>
      </c>
      <c r="BQ32" s="41">
        <f t="shared" si="14"/>
        <v>1388752.1316744098</v>
      </c>
      <c r="BR32" s="41">
        <f t="shared" si="14"/>
        <v>1392177.1690779806</v>
      </c>
      <c r="BS32" s="41">
        <f t="shared" si="14"/>
        <v>1395610.6535477692</v>
      </c>
      <c r="BT32" s="41">
        <f t="shared" si="14"/>
        <v>1399052.605916519</v>
      </c>
      <c r="BU32" s="41">
        <f t="shared" si="14"/>
        <v>1402503.0470683537</v>
      </c>
      <c r="BV32" s="41">
        <f t="shared" si="14"/>
        <v>1405961.9979389021</v>
      </c>
      <c r="BW32" s="41">
        <f t="shared" si="14"/>
        <v>1409429.4795154266</v>
      </c>
      <c r="BX32" s="41">
        <f t="shared" si="14"/>
        <v>1412905.5128369492</v>
      </c>
      <c r="BY32" s="41">
        <f t="shared" si="14"/>
        <v>1416390.1189943801</v>
      </c>
      <c r="BZ32" s="41">
        <f t="shared" si="14"/>
        <v>1419883.3191306456</v>
      </c>
      <c r="CA32" s="41">
        <f t="shared" si="14"/>
        <v>1423385.1344408158</v>
      </c>
      <c r="CB32" s="41">
        <f t="shared" si="14"/>
        <v>1426895.5861722333</v>
      </c>
      <c r="CC32" s="41">
        <f t="shared" si="14"/>
        <v>1430414.6956246435</v>
      </c>
      <c r="CD32" s="41">
        <f t="shared" si="14"/>
        <v>1433942.4841503215</v>
      </c>
      <c r="CE32" s="41">
        <f t="shared" si="14"/>
        <v>1437478.9731542035</v>
      </c>
      <c r="CF32" s="41">
        <f t="shared" si="14"/>
        <v>1441024.184094016</v>
      </c>
      <c r="CG32" s="41">
        <f t="shared" si="14"/>
        <v>1444578.1384804053</v>
      </c>
      <c r="CH32" s="41">
        <f t="shared" si="14"/>
        <v>1448140.8578770705</v>
      </c>
      <c r="CI32" s="41">
        <f t="shared" si="14"/>
        <v>1451712.3639008908</v>
      </c>
      <c r="CJ32" s="41">
        <f t="shared" si="14"/>
        <v>1455292.678222059</v>
      </c>
      <c r="CK32" s="41">
        <f t="shared" si="14"/>
        <v>1458881.8225642128</v>
      </c>
      <c r="CL32" s="41">
        <f t="shared" si="14"/>
        <v>1462479.8187045665</v>
      </c>
      <c r="CM32" s="41">
        <f t="shared" si="14"/>
        <v>1466086.6884740416</v>
      </c>
      <c r="CN32" s="41">
        <f t="shared" si="14"/>
        <v>1469702.453757402</v>
      </c>
      <c r="CO32" s="41">
        <f t="shared" si="14"/>
        <v>1473327.1364933846</v>
      </c>
      <c r="CP32" s="41">
        <f t="shared" si="14"/>
        <v>1476960.758674833</v>
      </c>
      <c r="CQ32" s="41">
        <f t="shared" si="14"/>
        <v>1480603.3423488312</v>
      </c>
      <c r="CR32" s="41">
        <f t="shared" si="14"/>
        <v>1484254.909616838</v>
      </c>
      <c r="CS32" s="41">
        <f t="shared" si="14"/>
        <v>1487915.4826348191</v>
      </c>
      <c r="CT32" s="41">
        <f t="shared" si="14"/>
        <v>1491585.083613384</v>
      </c>
      <c r="CU32" s="41">
        <f t="shared" si="14"/>
        <v>1495263.7348179191</v>
      </c>
      <c r="CV32" s="41">
        <f t="shared" si="14"/>
        <v>1498951.4585687225</v>
      </c>
      <c r="CW32" s="41">
        <f t="shared" si="14"/>
        <v>1502648.2772411408</v>
      </c>
      <c r="CX32" s="41">
        <f t="shared" si="14"/>
        <v>1506354.2132657047</v>
      </c>
      <c r="CY32" s="41">
        <f t="shared" si="14"/>
        <v>1510069.2891282642</v>
      </c>
      <c r="CZ32" s="41">
        <f t="shared" si="14"/>
        <v>1513793.5273701258</v>
      </c>
      <c r="DA32" s="41">
        <f t="shared" si="14"/>
        <v>1517526.9505881877</v>
      </c>
      <c r="DB32" s="41">
        <f t="shared" si="14"/>
        <v>1521269.5814350795</v>
      </c>
      <c r="DC32" s="41">
        <f t="shared" si="14"/>
        <v>1525021.4426192979</v>
      </c>
      <c r="DD32" s="41">
        <f t="shared" si="14"/>
        <v>1528782.5569053446</v>
      </c>
      <c r="DE32" s="41">
        <f t="shared" si="14"/>
        <v>1532552.9471138653</v>
      </c>
      <c r="DF32" s="41">
        <f t="shared" si="14"/>
        <v>1536332.6361217871</v>
      </c>
      <c r="DG32" s="41">
        <f t="shared" si="14"/>
        <v>1540121.646862458</v>
      </c>
      <c r="DH32" s="41">
        <f t="shared" si="14"/>
        <v>1543920.0023257856</v>
      </c>
      <c r="DI32" s="41">
        <f t="shared" si="14"/>
        <v>1547727.7255583766</v>
      </c>
      <c r="DJ32" s="41">
        <f t="shared" si="14"/>
        <v>1551544.8396636776</v>
      </c>
      <c r="DK32" s="41">
        <f t="shared" si="14"/>
        <v>1555371.367802114</v>
      </c>
      <c r="DL32" s="41">
        <f t="shared" si="14"/>
        <v>1559207.3331912309</v>
      </c>
      <c r="DM32" s="41">
        <f t="shared" si="14"/>
        <v>1563052.7591058346</v>
      </c>
      <c r="DN32" s="41">
        <f t="shared" si="14"/>
        <v>1566907.6688781334</v>
      </c>
      <c r="DO32" s="41">
        <f t="shared" si="14"/>
        <v>1570772.0858978783</v>
      </c>
      <c r="DP32" s="41">
        <f t="shared" si="14"/>
        <v>1574646.0336125065</v>
      </c>
      <c r="DQ32" s="41">
        <f t="shared" si="14"/>
        <v>1578529.5355272831</v>
      </c>
      <c r="DR32" s="41">
        <f t="shared" si="14"/>
        <v>1582422.6152054428</v>
      </c>
    </row>
    <row r="33" spans="1:122" outlineLevel="1" x14ac:dyDescent="0.2">
      <c r="A33" s="25" t="s">
        <v>41</v>
      </c>
      <c r="B33" s="39"/>
      <c r="C33" s="26"/>
      <c r="D33" s="26">
        <f t="shared" ref="D33:AI33" si="15">(1+$B$12)^(1/$B$58)-1</f>
        <v>2.4662697723036864E-3</v>
      </c>
      <c r="E33" s="26">
        <f t="shared" si="15"/>
        <v>2.4662697723036864E-3</v>
      </c>
      <c r="F33" s="26">
        <f t="shared" si="15"/>
        <v>2.4662697723036864E-3</v>
      </c>
      <c r="G33" s="26">
        <f t="shared" si="15"/>
        <v>2.4662697723036864E-3</v>
      </c>
      <c r="H33" s="26">
        <f t="shared" si="15"/>
        <v>2.4662697723036864E-3</v>
      </c>
      <c r="I33" s="26">
        <f t="shared" si="15"/>
        <v>2.4662697723036864E-3</v>
      </c>
      <c r="J33" s="26">
        <f t="shared" si="15"/>
        <v>2.4662697723036864E-3</v>
      </c>
      <c r="K33" s="26">
        <f t="shared" si="15"/>
        <v>2.4662697723036864E-3</v>
      </c>
      <c r="L33" s="26">
        <f t="shared" si="15"/>
        <v>2.4662697723036864E-3</v>
      </c>
      <c r="M33" s="26">
        <f t="shared" si="15"/>
        <v>2.4662697723036864E-3</v>
      </c>
      <c r="N33" s="26">
        <f t="shared" si="15"/>
        <v>2.4662697723036864E-3</v>
      </c>
      <c r="O33" s="26">
        <f t="shared" si="15"/>
        <v>2.4662697723036864E-3</v>
      </c>
      <c r="P33" s="26">
        <f t="shared" si="15"/>
        <v>2.4662697723036864E-3</v>
      </c>
      <c r="Q33" s="26">
        <f t="shared" si="15"/>
        <v>2.4662697723036864E-3</v>
      </c>
      <c r="R33" s="26">
        <f t="shared" si="15"/>
        <v>2.4662697723036864E-3</v>
      </c>
      <c r="S33" s="26">
        <f t="shared" si="15"/>
        <v>2.4662697723036864E-3</v>
      </c>
      <c r="T33" s="26">
        <f t="shared" si="15"/>
        <v>2.4662697723036864E-3</v>
      </c>
      <c r="U33" s="26">
        <f t="shared" si="15"/>
        <v>2.4662697723036864E-3</v>
      </c>
      <c r="V33" s="26">
        <f t="shared" si="15"/>
        <v>2.4662697723036864E-3</v>
      </c>
      <c r="W33" s="26">
        <f t="shared" si="15"/>
        <v>2.4662697723036864E-3</v>
      </c>
      <c r="X33" s="26">
        <f t="shared" si="15"/>
        <v>2.4662697723036864E-3</v>
      </c>
      <c r="Y33" s="26">
        <f t="shared" si="15"/>
        <v>2.4662697723036864E-3</v>
      </c>
      <c r="Z33" s="26">
        <f t="shared" si="15"/>
        <v>2.4662697723036864E-3</v>
      </c>
      <c r="AA33" s="26">
        <f t="shared" si="15"/>
        <v>2.4662697723036864E-3</v>
      </c>
      <c r="AB33" s="26">
        <f t="shared" si="15"/>
        <v>2.4662697723036864E-3</v>
      </c>
      <c r="AC33" s="26">
        <f t="shared" si="15"/>
        <v>2.4662697723036864E-3</v>
      </c>
      <c r="AD33" s="26">
        <f t="shared" si="15"/>
        <v>2.4662697723036864E-3</v>
      </c>
      <c r="AE33" s="26">
        <f t="shared" si="15"/>
        <v>2.4662697723036864E-3</v>
      </c>
      <c r="AF33" s="26">
        <f t="shared" si="15"/>
        <v>2.4662697723036864E-3</v>
      </c>
      <c r="AG33" s="26">
        <f t="shared" si="15"/>
        <v>2.4662697723036864E-3</v>
      </c>
      <c r="AH33" s="26">
        <f t="shared" si="15"/>
        <v>2.4662697723036864E-3</v>
      </c>
      <c r="AI33" s="26">
        <f t="shared" si="15"/>
        <v>2.4662697723036864E-3</v>
      </c>
      <c r="AJ33" s="26">
        <f t="shared" ref="AJ33:BO33" si="16">(1+$B$12)^(1/$B$58)-1</f>
        <v>2.4662697723036864E-3</v>
      </c>
      <c r="AK33" s="26">
        <f t="shared" si="16"/>
        <v>2.4662697723036864E-3</v>
      </c>
      <c r="AL33" s="26">
        <f t="shared" si="16"/>
        <v>2.4662697723036864E-3</v>
      </c>
      <c r="AM33" s="26">
        <f t="shared" si="16"/>
        <v>2.4662697723036864E-3</v>
      </c>
      <c r="AN33" s="26">
        <f t="shared" si="16"/>
        <v>2.4662697723036864E-3</v>
      </c>
      <c r="AO33" s="26">
        <f t="shared" si="16"/>
        <v>2.4662697723036864E-3</v>
      </c>
      <c r="AP33" s="26">
        <f t="shared" si="16"/>
        <v>2.4662697723036864E-3</v>
      </c>
      <c r="AQ33" s="26">
        <f t="shared" si="16"/>
        <v>2.4662697723036864E-3</v>
      </c>
      <c r="AR33" s="26">
        <f t="shared" si="16"/>
        <v>2.4662697723036864E-3</v>
      </c>
      <c r="AS33" s="26">
        <f t="shared" si="16"/>
        <v>2.4662697723036864E-3</v>
      </c>
      <c r="AT33" s="26">
        <f t="shared" si="16"/>
        <v>2.4662697723036864E-3</v>
      </c>
      <c r="AU33" s="26">
        <f t="shared" si="16"/>
        <v>2.4662697723036864E-3</v>
      </c>
      <c r="AV33" s="26">
        <f t="shared" si="16"/>
        <v>2.4662697723036864E-3</v>
      </c>
      <c r="AW33" s="26">
        <f t="shared" si="16"/>
        <v>2.4662697723036864E-3</v>
      </c>
      <c r="AX33" s="26">
        <f t="shared" si="16"/>
        <v>2.4662697723036864E-3</v>
      </c>
      <c r="AY33" s="26">
        <f t="shared" si="16"/>
        <v>2.4662697723036864E-3</v>
      </c>
      <c r="AZ33" s="26">
        <f t="shared" si="16"/>
        <v>2.4662697723036864E-3</v>
      </c>
      <c r="BA33" s="26">
        <f t="shared" si="16"/>
        <v>2.4662697723036864E-3</v>
      </c>
      <c r="BB33" s="26">
        <f t="shared" si="16"/>
        <v>2.4662697723036864E-3</v>
      </c>
      <c r="BC33" s="26">
        <f t="shared" si="16"/>
        <v>2.4662697723036864E-3</v>
      </c>
      <c r="BD33" s="26">
        <f t="shared" si="16"/>
        <v>2.4662697723036864E-3</v>
      </c>
      <c r="BE33" s="26">
        <f t="shared" si="16"/>
        <v>2.4662697723036864E-3</v>
      </c>
      <c r="BF33" s="26">
        <f t="shared" si="16"/>
        <v>2.4662697723036864E-3</v>
      </c>
      <c r="BG33" s="26">
        <f t="shared" si="16"/>
        <v>2.4662697723036864E-3</v>
      </c>
      <c r="BH33" s="26">
        <f t="shared" si="16"/>
        <v>2.4662697723036864E-3</v>
      </c>
      <c r="BI33" s="26">
        <f t="shared" si="16"/>
        <v>2.4662697723036864E-3</v>
      </c>
      <c r="BJ33" s="26">
        <f t="shared" si="16"/>
        <v>2.4662697723036864E-3</v>
      </c>
      <c r="BK33" s="26">
        <f t="shared" si="16"/>
        <v>2.4662697723036864E-3</v>
      </c>
      <c r="BL33" s="26">
        <f t="shared" si="16"/>
        <v>2.4662697723036864E-3</v>
      </c>
      <c r="BM33" s="26">
        <f t="shared" si="16"/>
        <v>2.4662697723036864E-3</v>
      </c>
      <c r="BN33" s="26">
        <f t="shared" si="16"/>
        <v>2.4662697723036864E-3</v>
      </c>
      <c r="BO33" s="26">
        <f t="shared" si="16"/>
        <v>2.4662697723036864E-3</v>
      </c>
      <c r="BP33" s="26">
        <f t="shared" ref="BP33:CU33" si="17">(1+$B$12)^(1/$B$58)-1</f>
        <v>2.4662697723036864E-3</v>
      </c>
      <c r="BQ33" s="26">
        <f t="shared" si="17"/>
        <v>2.4662697723036864E-3</v>
      </c>
      <c r="BR33" s="26">
        <f t="shared" si="17"/>
        <v>2.4662697723036864E-3</v>
      </c>
      <c r="BS33" s="26">
        <f t="shared" si="17"/>
        <v>2.4662697723036864E-3</v>
      </c>
      <c r="BT33" s="26">
        <f t="shared" si="17"/>
        <v>2.4662697723036864E-3</v>
      </c>
      <c r="BU33" s="26">
        <f t="shared" si="17"/>
        <v>2.4662697723036864E-3</v>
      </c>
      <c r="BV33" s="26">
        <f t="shared" si="17"/>
        <v>2.4662697723036864E-3</v>
      </c>
      <c r="BW33" s="26">
        <f t="shared" si="17"/>
        <v>2.4662697723036864E-3</v>
      </c>
      <c r="BX33" s="26">
        <f t="shared" si="17"/>
        <v>2.4662697723036864E-3</v>
      </c>
      <c r="BY33" s="26">
        <f t="shared" si="17"/>
        <v>2.4662697723036864E-3</v>
      </c>
      <c r="BZ33" s="26">
        <f t="shared" si="17"/>
        <v>2.4662697723036864E-3</v>
      </c>
      <c r="CA33" s="26">
        <f t="shared" si="17"/>
        <v>2.4662697723036864E-3</v>
      </c>
      <c r="CB33" s="26">
        <f t="shared" si="17"/>
        <v>2.4662697723036864E-3</v>
      </c>
      <c r="CC33" s="26">
        <f t="shared" si="17"/>
        <v>2.4662697723036864E-3</v>
      </c>
      <c r="CD33" s="26">
        <f t="shared" si="17"/>
        <v>2.4662697723036864E-3</v>
      </c>
      <c r="CE33" s="26">
        <f t="shared" si="17"/>
        <v>2.4662697723036864E-3</v>
      </c>
      <c r="CF33" s="26">
        <f t="shared" si="17"/>
        <v>2.4662697723036864E-3</v>
      </c>
      <c r="CG33" s="26">
        <f t="shared" si="17"/>
        <v>2.4662697723036864E-3</v>
      </c>
      <c r="CH33" s="26">
        <f t="shared" si="17"/>
        <v>2.4662697723036864E-3</v>
      </c>
      <c r="CI33" s="26">
        <f t="shared" si="17"/>
        <v>2.4662697723036864E-3</v>
      </c>
      <c r="CJ33" s="26">
        <f t="shared" si="17"/>
        <v>2.4662697723036864E-3</v>
      </c>
      <c r="CK33" s="26">
        <f t="shared" si="17"/>
        <v>2.4662697723036864E-3</v>
      </c>
      <c r="CL33" s="26">
        <f t="shared" si="17"/>
        <v>2.4662697723036864E-3</v>
      </c>
      <c r="CM33" s="26">
        <f t="shared" si="17"/>
        <v>2.4662697723036864E-3</v>
      </c>
      <c r="CN33" s="26">
        <f t="shared" si="17"/>
        <v>2.4662697723036864E-3</v>
      </c>
      <c r="CO33" s="26">
        <f t="shared" si="17"/>
        <v>2.4662697723036864E-3</v>
      </c>
      <c r="CP33" s="26">
        <f t="shared" si="17"/>
        <v>2.4662697723036864E-3</v>
      </c>
      <c r="CQ33" s="26">
        <f t="shared" si="17"/>
        <v>2.4662697723036864E-3</v>
      </c>
      <c r="CR33" s="26">
        <f t="shared" si="17"/>
        <v>2.4662697723036864E-3</v>
      </c>
      <c r="CS33" s="26">
        <f t="shared" si="17"/>
        <v>2.4662697723036864E-3</v>
      </c>
      <c r="CT33" s="26">
        <f t="shared" si="17"/>
        <v>2.4662697723036864E-3</v>
      </c>
      <c r="CU33" s="26">
        <f t="shared" si="17"/>
        <v>2.4662697723036864E-3</v>
      </c>
      <c r="CV33" s="26">
        <f t="shared" ref="CV33:DR33" si="18">(1+$B$12)^(1/$B$58)-1</f>
        <v>2.4662697723036864E-3</v>
      </c>
      <c r="CW33" s="26">
        <f t="shared" si="18"/>
        <v>2.4662697723036864E-3</v>
      </c>
      <c r="CX33" s="26">
        <f t="shared" si="18"/>
        <v>2.4662697723036864E-3</v>
      </c>
      <c r="CY33" s="26">
        <f t="shared" si="18"/>
        <v>2.4662697723036864E-3</v>
      </c>
      <c r="CZ33" s="26">
        <f t="shared" si="18"/>
        <v>2.4662697723036864E-3</v>
      </c>
      <c r="DA33" s="26">
        <f t="shared" si="18"/>
        <v>2.4662697723036864E-3</v>
      </c>
      <c r="DB33" s="26">
        <f t="shared" si="18"/>
        <v>2.4662697723036864E-3</v>
      </c>
      <c r="DC33" s="26">
        <f t="shared" si="18"/>
        <v>2.4662697723036864E-3</v>
      </c>
      <c r="DD33" s="26">
        <f t="shared" si="18"/>
        <v>2.4662697723036864E-3</v>
      </c>
      <c r="DE33" s="26">
        <f t="shared" si="18"/>
        <v>2.4662697723036864E-3</v>
      </c>
      <c r="DF33" s="26">
        <f t="shared" si="18"/>
        <v>2.4662697723036864E-3</v>
      </c>
      <c r="DG33" s="26">
        <f t="shared" si="18"/>
        <v>2.4662697723036864E-3</v>
      </c>
      <c r="DH33" s="26">
        <f t="shared" si="18"/>
        <v>2.4662697723036864E-3</v>
      </c>
      <c r="DI33" s="26">
        <f t="shared" si="18"/>
        <v>2.4662697723036864E-3</v>
      </c>
      <c r="DJ33" s="26">
        <f t="shared" si="18"/>
        <v>2.4662697723036864E-3</v>
      </c>
      <c r="DK33" s="26">
        <f t="shared" si="18"/>
        <v>2.4662697723036864E-3</v>
      </c>
      <c r="DL33" s="26">
        <f t="shared" si="18"/>
        <v>2.4662697723036864E-3</v>
      </c>
      <c r="DM33" s="26">
        <f t="shared" si="18"/>
        <v>2.4662697723036864E-3</v>
      </c>
      <c r="DN33" s="26">
        <f t="shared" si="18"/>
        <v>2.4662697723036864E-3</v>
      </c>
      <c r="DO33" s="26">
        <f t="shared" si="18"/>
        <v>2.4662697723036864E-3</v>
      </c>
      <c r="DP33" s="26">
        <f t="shared" si="18"/>
        <v>2.4662697723036864E-3</v>
      </c>
      <c r="DQ33" s="26">
        <f t="shared" si="18"/>
        <v>2.4662697723036864E-3</v>
      </c>
      <c r="DR33" s="26">
        <f t="shared" si="18"/>
        <v>2.4662697723036864E-3</v>
      </c>
    </row>
    <row r="34" spans="1:122" outlineLevel="1" x14ac:dyDescent="0.2">
      <c r="A34" s="16" t="s">
        <v>5</v>
      </c>
      <c r="B34" s="37"/>
      <c r="C34" s="28">
        <f>$B$14*$B$5</f>
        <v>-437500</v>
      </c>
      <c r="D34" s="22">
        <f>C34*(1+D35)</f>
        <v>-438401.17836805619</v>
      </c>
      <c r="E34" s="22">
        <f t="shared" ref="E34:M34" si="19">D34*(1+E35)</f>
        <v>-439304.21301600052</v>
      </c>
      <c r="F34" s="22">
        <f t="shared" si="19"/>
        <v>-440209.10776746558</v>
      </c>
      <c r="G34" s="22">
        <f t="shared" si="19"/>
        <v>-441115.86645396013</v>
      </c>
      <c r="H34" s="22">
        <f t="shared" si="19"/>
        <v>-442024.49291488511</v>
      </c>
      <c r="I34" s="22">
        <f t="shared" si="19"/>
        <v>-442934.99099755002</v>
      </c>
      <c r="J34" s="22">
        <f t="shared" si="19"/>
        <v>-443847.36455718923</v>
      </c>
      <c r="K34" s="22">
        <f t="shared" si="19"/>
        <v>-444761.61745697825</v>
      </c>
      <c r="L34" s="22">
        <f t="shared" si="19"/>
        <v>-445677.75356805004</v>
      </c>
      <c r="M34" s="22">
        <f t="shared" si="19"/>
        <v>-446595.77676951158</v>
      </c>
      <c r="N34" s="22">
        <f t="shared" ref="N34" si="20">M34*(1+N35)</f>
        <v>-447515.69094846002</v>
      </c>
      <c r="O34" s="22">
        <f t="shared" ref="O34" si="21">N34*(1+O35)</f>
        <v>-448437.49999999942</v>
      </c>
      <c r="P34" s="22">
        <f t="shared" ref="P34" si="22">O34*(1+P35)</f>
        <v>-449361.20782725699</v>
      </c>
      <c r="Q34" s="22">
        <f t="shared" ref="Q34" si="23">P34*(1+Q35)</f>
        <v>-450286.81834139989</v>
      </c>
      <c r="R34" s="22">
        <f t="shared" ref="R34" si="24">Q34*(1+R35)</f>
        <v>-451214.33546165162</v>
      </c>
      <c r="S34" s="22">
        <f t="shared" ref="S34" si="25">R34*(1+S35)</f>
        <v>-452143.76311530854</v>
      </c>
      <c r="T34" s="22">
        <f t="shared" ref="T34" si="26">S34*(1+T35)</f>
        <v>-453075.10523775662</v>
      </c>
      <c r="U34" s="22">
        <f t="shared" ref="U34" si="27">T34*(1+U35)</f>
        <v>-454008.36577248818</v>
      </c>
      <c r="V34" s="22">
        <f t="shared" ref="V34" si="28">U34*(1+V35)</f>
        <v>-454943.54867111839</v>
      </c>
      <c r="W34" s="22">
        <f t="shared" ref="W34" si="29">V34*(1+W35)</f>
        <v>-455880.65789340215</v>
      </c>
      <c r="X34" s="22">
        <f t="shared" ref="X34" si="30">W34*(1+X35)</f>
        <v>-456819.69740725076</v>
      </c>
      <c r="Y34" s="22">
        <f t="shared" ref="Y34" si="31">X34*(1+Y35)</f>
        <v>-457760.67118874879</v>
      </c>
      <c r="Z34" s="22">
        <f t="shared" ref="Z34" si="32">Y34*(1+Z35)</f>
        <v>-458703.58322217094</v>
      </c>
      <c r="AA34" s="22">
        <f t="shared" ref="AA34" si="33">Z34*(1+AA35)</f>
        <v>-459648.43749999878</v>
      </c>
      <c r="AB34" s="22">
        <f t="shared" ref="AB34" si="34">AA34*(1+AB35)</f>
        <v>-460595.23802293785</v>
      </c>
      <c r="AC34" s="22">
        <f t="shared" ref="AC34" si="35">AB34*(1+AC35)</f>
        <v>-461543.98879993433</v>
      </c>
      <c r="AD34" s="22">
        <f t="shared" ref="AD34" si="36">AC34*(1+AD35)</f>
        <v>-462494.69384819234</v>
      </c>
      <c r="AE34" s="22">
        <f t="shared" ref="AE34" si="37">AD34*(1+AE35)</f>
        <v>-463447.35719319066</v>
      </c>
      <c r="AF34" s="22">
        <f t="shared" ref="AF34" si="38">AE34*(1+AF35)</f>
        <v>-464401.98286869994</v>
      </c>
      <c r="AG34" s="22">
        <f t="shared" ref="AG34" si="39">AF34*(1+AG35)</f>
        <v>-465358.57491679979</v>
      </c>
      <c r="AH34" s="22">
        <f t="shared" ref="AH34" si="40">AG34*(1+AH35)</f>
        <v>-466317.13738789572</v>
      </c>
      <c r="AI34" s="22">
        <f t="shared" ref="AI34" si="41">AH34*(1+AI35)</f>
        <v>-467277.67434073653</v>
      </c>
      <c r="AJ34" s="22">
        <f t="shared" ref="AJ34" si="42">AI34*(1+AJ35)</f>
        <v>-468240.18984243134</v>
      </c>
      <c r="AK34" s="22">
        <f t="shared" ref="AK34" si="43">AJ34*(1+AK35)</f>
        <v>-469204.68796846684</v>
      </c>
      <c r="AL34" s="22">
        <f t="shared" ref="AL34" si="44">AK34*(1+AL35)</f>
        <v>-470171.17280272453</v>
      </c>
      <c r="AM34" s="22">
        <f t="shared" ref="AM34" si="45">AL34*(1+AM35)</f>
        <v>-471139.64843749808</v>
      </c>
      <c r="AN34" s="22">
        <f t="shared" ref="AN34" si="46">AM34*(1+AN35)</f>
        <v>-472110.11897351057</v>
      </c>
      <c r="AO34" s="22">
        <f t="shared" ref="AO34" si="47">AN34*(1+AO35)</f>
        <v>-473082.588519932</v>
      </c>
      <c r="AP34" s="22">
        <f t="shared" ref="AP34" si="48">AO34*(1+AP35)</f>
        <v>-474057.06119439646</v>
      </c>
      <c r="AQ34" s="22">
        <f t="shared" ref="AQ34" si="49">AP34*(1+AQ35)</f>
        <v>-475033.54112301976</v>
      </c>
      <c r="AR34" s="22">
        <f t="shared" ref="AR34" si="50">AQ34*(1+AR35)</f>
        <v>-476012.03244041681</v>
      </c>
      <c r="AS34" s="22">
        <f t="shared" ref="AS34" si="51">AR34*(1+AS35)</f>
        <v>-476992.53928971913</v>
      </c>
      <c r="AT34" s="22">
        <f t="shared" ref="AT34" si="52">AS34*(1+AT35)</f>
        <v>-477975.06582259247</v>
      </c>
      <c r="AU34" s="22">
        <f t="shared" ref="AU34" si="53">AT34*(1+AU35)</f>
        <v>-478959.61619925429</v>
      </c>
      <c r="AV34" s="22">
        <f t="shared" ref="AV34" si="54">AU34*(1+AV35)</f>
        <v>-479946.19458849146</v>
      </c>
      <c r="AW34" s="22">
        <f t="shared" ref="AW34" si="55">AV34*(1+AW35)</f>
        <v>-480934.80516767781</v>
      </c>
      <c r="AX34" s="22">
        <f t="shared" ref="AX34" si="56">AW34*(1+AX35)</f>
        <v>-481925.45212279196</v>
      </c>
      <c r="AY34" s="22">
        <f t="shared" ref="AY34" si="57">AX34*(1+AY35)</f>
        <v>-482918.13964843482</v>
      </c>
      <c r="AZ34" s="22">
        <f t="shared" ref="AZ34" si="58">AY34*(1+AZ35)</f>
        <v>-483912.87194784766</v>
      </c>
      <c r="BA34" s="22">
        <f t="shared" ref="BA34" si="59">AZ34*(1+BA35)</f>
        <v>-484909.65323292959</v>
      </c>
      <c r="BB34" s="22">
        <f t="shared" ref="BB34" si="60">BA34*(1+BB35)</f>
        <v>-485908.48772425565</v>
      </c>
      <c r="BC34" s="22">
        <f t="shared" ref="BC34" si="61">BB34*(1+BC35)</f>
        <v>-486909.3796510945</v>
      </c>
      <c r="BD34" s="22">
        <f t="shared" ref="BD34" si="62">BC34*(1+BD35)</f>
        <v>-487912.33325142646</v>
      </c>
      <c r="BE34" s="22">
        <f t="shared" ref="BE34" si="63">BD34*(1+BE35)</f>
        <v>-488917.35277196136</v>
      </c>
      <c r="BF34" s="22">
        <f t="shared" ref="BF34" si="64">BE34*(1+BF35)</f>
        <v>-489924.44246815657</v>
      </c>
      <c r="BG34" s="22">
        <f t="shared" ref="BG34" si="65">BF34*(1+BG35)</f>
        <v>-490933.60660423496</v>
      </c>
      <c r="BH34" s="22">
        <f t="shared" ref="BH34" si="66">BG34*(1+BH35)</f>
        <v>-491944.84945320309</v>
      </c>
      <c r="BI34" s="22">
        <f t="shared" ref="BI34" si="67">BH34*(1+BI35)</f>
        <v>-492958.17529686913</v>
      </c>
      <c r="BJ34" s="22">
        <f t="shared" ref="BJ34" si="68">BI34*(1+BJ35)</f>
        <v>-493973.58842586109</v>
      </c>
      <c r="BK34" s="22">
        <f t="shared" ref="BK34" si="69">BJ34*(1+BK35)</f>
        <v>-494991.09313964506</v>
      </c>
      <c r="BL34" s="22">
        <f t="shared" ref="BL34" si="70">BK34*(1+BL35)</f>
        <v>-496010.6937465432</v>
      </c>
      <c r="BM34" s="22">
        <f t="shared" ref="BM34" si="71">BL34*(1+BM35)</f>
        <v>-497032.39456375217</v>
      </c>
      <c r="BN34" s="22">
        <f t="shared" ref="BN34" si="72">BM34*(1+BN35)</f>
        <v>-498056.19991736137</v>
      </c>
      <c r="BO34" s="22">
        <f t="shared" ref="BO34" si="73">BN34*(1+BO35)</f>
        <v>-499082.11414237123</v>
      </c>
      <c r="BP34" s="22">
        <f t="shared" ref="BP34" si="74">BO34*(1+BP35)</f>
        <v>-500110.14158271148</v>
      </c>
      <c r="BQ34" s="22">
        <f t="shared" ref="BQ34" si="75">BP34*(1+BQ35)</f>
        <v>-501140.28659125976</v>
      </c>
      <c r="BR34" s="22">
        <f t="shared" ref="BR34" si="76">BQ34*(1+BR35)</f>
        <v>-502172.55352985981</v>
      </c>
      <c r="BS34" s="22">
        <f t="shared" ref="BS34" si="77">BR34*(1+BS35)</f>
        <v>-503206.94676934014</v>
      </c>
      <c r="BT34" s="22">
        <f t="shared" ref="BT34" si="78">BS34*(1+BT35)</f>
        <v>-504243.47068953246</v>
      </c>
      <c r="BU34" s="22">
        <f t="shared" ref="BU34" si="79">BT34*(1+BU35)</f>
        <v>-505282.12967929017</v>
      </c>
      <c r="BV34" s="22">
        <f t="shared" ref="BV34" si="80">BU34*(1+BV35)</f>
        <v>-506322.92813650693</v>
      </c>
      <c r="BW34" s="22">
        <f t="shared" ref="BW34" si="81">BV34*(1+BW35)</f>
        <v>-507365.87046813552</v>
      </c>
      <c r="BX34" s="22">
        <f t="shared" ref="BX34" si="82">BW34*(1+BX35)</f>
        <v>-508410.96109020611</v>
      </c>
      <c r="BY34" s="22">
        <f t="shared" ref="BY34" si="83">BX34*(1+BY35)</f>
        <v>-509458.20442784531</v>
      </c>
      <c r="BZ34" s="22">
        <f t="shared" ref="BZ34" si="84">BY34*(1+BZ35)</f>
        <v>-510507.60491529474</v>
      </c>
      <c r="CA34" s="22">
        <f t="shared" ref="CA34" si="85">BZ34*(1+CA35)</f>
        <v>-511559.16699592979</v>
      </c>
      <c r="CB34" s="22">
        <f t="shared" ref="CB34" si="86">CA34*(1+CB35)</f>
        <v>-512612.89512227854</v>
      </c>
      <c r="CC34" s="22">
        <f t="shared" ref="CC34" si="87">CB34*(1+CC35)</f>
        <v>-513668.79375604051</v>
      </c>
      <c r="CD34" s="22">
        <f t="shared" ref="CD34" si="88">CC34*(1+CD35)</f>
        <v>-514726.86736810557</v>
      </c>
      <c r="CE34" s="22">
        <f t="shared" ref="CE34" si="89">CD34*(1+CE35)</f>
        <v>-515787.12043857295</v>
      </c>
      <c r="CF34" s="22">
        <f t="shared" ref="CF34" si="90">CE34*(1+CF35)</f>
        <v>-516849.5574567701</v>
      </c>
      <c r="CG34" s="22">
        <f t="shared" ref="CG34" si="91">CF34*(1+CG35)</f>
        <v>-517914.18292127171</v>
      </c>
      <c r="CH34" s="22">
        <f t="shared" ref="CH34" si="92">CG34*(1+CH35)</f>
        <v>-518981.00133991893</v>
      </c>
      <c r="CI34" s="22">
        <f t="shared" ref="CI34" si="93">CH34*(1+CI35)</f>
        <v>-520050.01722983818</v>
      </c>
      <c r="CJ34" s="22">
        <f t="shared" ref="CJ34" si="94">CI34*(1+CJ35)</f>
        <v>-521121.23511746054</v>
      </c>
      <c r="CK34" s="22">
        <f t="shared" ref="CK34" si="95">CJ34*(1+CK35)</f>
        <v>-522194.65953854076</v>
      </c>
      <c r="CL34" s="22">
        <f t="shared" ref="CL34" si="96">CK34*(1+CL35)</f>
        <v>-523270.29503817641</v>
      </c>
      <c r="CM34" s="22">
        <f t="shared" ref="CM34" si="97">CL34*(1+CM35)</f>
        <v>-524348.14617082733</v>
      </c>
      <c r="CN34" s="22">
        <f t="shared" ref="CN34" si="98">CM34*(1+CN35)</f>
        <v>-525428.21750033484</v>
      </c>
      <c r="CO34" s="22">
        <f t="shared" ref="CO34" si="99">CN34*(1+CO35)</f>
        <v>-526510.51359994081</v>
      </c>
      <c r="CP34" s="22">
        <f t="shared" ref="CP34" si="100">CO34*(1+CP35)</f>
        <v>-527595.03905230749</v>
      </c>
      <c r="CQ34" s="22">
        <f t="shared" ref="CQ34" si="101">CP34*(1+CQ35)</f>
        <v>-528681.79844953655</v>
      </c>
      <c r="CR34" s="22">
        <f t="shared" ref="CR34" si="102">CQ34*(1+CR35)</f>
        <v>-529770.79639318865</v>
      </c>
      <c r="CS34" s="22">
        <f t="shared" ref="CS34" si="103">CR34*(1+CS35)</f>
        <v>-530862.03749430284</v>
      </c>
      <c r="CT34" s="22">
        <f t="shared" ref="CT34" si="104">CS34*(1+CT35)</f>
        <v>-531955.52637341619</v>
      </c>
      <c r="CU34" s="22">
        <f t="shared" ref="CU34" si="105">CT34*(1+CU35)</f>
        <v>-533051.26766058349</v>
      </c>
      <c r="CV34" s="22">
        <f t="shared" ref="CV34" si="106">CU34*(1+CV35)</f>
        <v>-534149.26599539642</v>
      </c>
      <c r="CW34" s="22">
        <f t="shared" ref="CW34" si="107">CV34*(1+CW35)</f>
        <v>-535249.52602700365</v>
      </c>
      <c r="CX34" s="22">
        <f t="shared" ref="CX34" si="108">CW34*(1+CX35)</f>
        <v>-536352.05241413019</v>
      </c>
      <c r="CY34" s="22">
        <f t="shared" ref="CY34" si="109">CX34*(1+CY35)</f>
        <v>-537456.84982509736</v>
      </c>
      <c r="CZ34" s="22">
        <f t="shared" ref="CZ34" si="110">CY34*(1+CZ35)</f>
        <v>-538563.92293784255</v>
      </c>
      <c r="DA34" s="22">
        <f t="shared" ref="DA34" si="111">CZ34*(1+DA35)</f>
        <v>-539673.27643993869</v>
      </c>
      <c r="DB34" s="22">
        <f t="shared" ref="DB34" si="112">DA34*(1+DB35)</f>
        <v>-540784.91502861457</v>
      </c>
      <c r="DC34" s="22">
        <f t="shared" ref="DC34" si="113">DB34*(1+DC35)</f>
        <v>-541898.84341077437</v>
      </c>
      <c r="DD34" s="22">
        <f t="shared" ref="DD34" si="114">DC34*(1+DD35)</f>
        <v>-543015.06630301767</v>
      </c>
      <c r="DE34" s="22">
        <f t="shared" ref="DE34" si="115">DD34*(1+DE35)</f>
        <v>-544133.58843165974</v>
      </c>
      <c r="DF34" s="22">
        <f t="shared" ref="DF34" si="116">DE34*(1+DF35)</f>
        <v>-545254.41453275096</v>
      </c>
      <c r="DG34" s="22">
        <f t="shared" ref="DG34" si="117">DF34*(1+DG35)</f>
        <v>-546377.54935209744</v>
      </c>
      <c r="DH34" s="22">
        <f t="shared" ref="DH34" si="118">DG34*(1+DH35)</f>
        <v>-547502.99764528067</v>
      </c>
      <c r="DI34" s="22">
        <f t="shared" ref="DI34" si="119">DH34*(1+DI35)</f>
        <v>-548630.76417767804</v>
      </c>
      <c r="DJ34" s="22">
        <f t="shared" ref="DJ34" si="120">DI34*(1+DJ35)</f>
        <v>-549760.8537244827</v>
      </c>
      <c r="DK34" s="22">
        <f t="shared" ref="DK34" si="121">DJ34*(1+DK35)</f>
        <v>-550893.27107072412</v>
      </c>
      <c r="DL34" s="22">
        <f t="shared" ref="DL34" si="122">DK34*(1+DL35)</f>
        <v>-552028.02101128793</v>
      </c>
      <c r="DM34" s="22">
        <f t="shared" ref="DM34" si="123">DL34*(1+DM35)</f>
        <v>-553165.10835093644</v>
      </c>
      <c r="DN34" s="22">
        <f t="shared" ref="DN34" si="124">DM34*(1+DN35)</f>
        <v>-554304.53790432913</v>
      </c>
      <c r="DO34" s="22">
        <f t="shared" ref="DO34" si="125">DN34*(1+DO35)</f>
        <v>-555446.31449604291</v>
      </c>
      <c r="DP34" s="22">
        <f t="shared" ref="DP34" si="126">DO34*(1+DP35)</f>
        <v>-556590.44296059234</v>
      </c>
      <c r="DQ34" s="22">
        <f t="shared" ref="DQ34" si="127">DP34*(1+DQ35)</f>
        <v>-557736.9281424504</v>
      </c>
      <c r="DR34" s="22">
        <f t="shared" ref="DR34" si="128">DQ34*(1+DR35)</f>
        <v>-558885.77489606885</v>
      </c>
    </row>
    <row r="35" spans="1:122" outlineLevel="1" x14ac:dyDescent="0.2">
      <c r="A35" s="25" t="s">
        <v>42</v>
      </c>
      <c r="B35" s="39"/>
      <c r="C35" s="26"/>
      <c r="D35" s="26">
        <f t="shared" ref="D35:AI35" si="129">(1+$B$15)^(1/$B$58)-1</f>
        <v>2.0598362698427408E-3</v>
      </c>
      <c r="E35" s="26">
        <f t="shared" si="129"/>
        <v>2.0598362698427408E-3</v>
      </c>
      <c r="F35" s="26">
        <f t="shared" si="129"/>
        <v>2.0598362698427408E-3</v>
      </c>
      <c r="G35" s="26">
        <f t="shared" si="129"/>
        <v>2.0598362698427408E-3</v>
      </c>
      <c r="H35" s="26">
        <f t="shared" si="129"/>
        <v>2.0598362698427408E-3</v>
      </c>
      <c r="I35" s="26">
        <f t="shared" si="129"/>
        <v>2.0598362698427408E-3</v>
      </c>
      <c r="J35" s="26">
        <f t="shared" si="129"/>
        <v>2.0598362698427408E-3</v>
      </c>
      <c r="K35" s="26">
        <f t="shared" si="129"/>
        <v>2.0598362698427408E-3</v>
      </c>
      <c r="L35" s="26">
        <f t="shared" si="129"/>
        <v>2.0598362698427408E-3</v>
      </c>
      <c r="M35" s="26">
        <f t="shared" si="129"/>
        <v>2.0598362698427408E-3</v>
      </c>
      <c r="N35" s="26">
        <f t="shared" si="129"/>
        <v>2.0598362698427408E-3</v>
      </c>
      <c r="O35" s="26">
        <f t="shared" si="129"/>
        <v>2.0598362698427408E-3</v>
      </c>
      <c r="P35" s="26">
        <f t="shared" si="129"/>
        <v>2.0598362698427408E-3</v>
      </c>
      <c r="Q35" s="26">
        <f t="shared" si="129"/>
        <v>2.0598362698427408E-3</v>
      </c>
      <c r="R35" s="26">
        <f t="shared" si="129"/>
        <v>2.0598362698427408E-3</v>
      </c>
      <c r="S35" s="26">
        <f t="shared" si="129"/>
        <v>2.0598362698427408E-3</v>
      </c>
      <c r="T35" s="26">
        <f t="shared" si="129"/>
        <v>2.0598362698427408E-3</v>
      </c>
      <c r="U35" s="26">
        <f t="shared" si="129"/>
        <v>2.0598362698427408E-3</v>
      </c>
      <c r="V35" s="26">
        <f t="shared" si="129"/>
        <v>2.0598362698427408E-3</v>
      </c>
      <c r="W35" s="26">
        <f t="shared" si="129"/>
        <v>2.0598362698427408E-3</v>
      </c>
      <c r="X35" s="26">
        <f t="shared" si="129"/>
        <v>2.0598362698427408E-3</v>
      </c>
      <c r="Y35" s="26">
        <f t="shared" si="129"/>
        <v>2.0598362698427408E-3</v>
      </c>
      <c r="Z35" s="26">
        <f t="shared" si="129"/>
        <v>2.0598362698427408E-3</v>
      </c>
      <c r="AA35" s="26">
        <f t="shared" si="129"/>
        <v>2.0598362698427408E-3</v>
      </c>
      <c r="AB35" s="26">
        <f t="shared" si="129"/>
        <v>2.0598362698427408E-3</v>
      </c>
      <c r="AC35" s="26">
        <f t="shared" si="129"/>
        <v>2.0598362698427408E-3</v>
      </c>
      <c r="AD35" s="26">
        <f t="shared" si="129"/>
        <v>2.0598362698427408E-3</v>
      </c>
      <c r="AE35" s="26">
        <f t="shared" si="129"/>
        <v>2.0598362698427408E-3</v>
      </c>
      <c r="AF35" s="26">
        <f t="shared" si="129"/>
        <v>2.0598362698427408E-3</v>
      </c>
      <c r="AG35" s="26">
        <f t="shared" si="129"/>
        <v>2.0598362698427408E-3</v>
      </c>
      <c r="AH35" s="26">
        <f t="shared" si="129"/>
        <v>2.0598362698427408E-3</v>
      </c>
      <c r="AI35" s="26">
        <f t="shared" si="129"/>
        <v>2.0598362698427408E-3</v>
      </c>
      <c r="AJ35" s="26">
        <f t="shared" ref="AJ35:BO35" si="130">(1+$B$15)^(1/$B$58)-1</f>
        <v>2.0598362698427408E-3</v>
      </c>
      <c r="AK35" s="26">
        <f t="shared" si="130"/>
        <v>2.0598362698427408E-3</v>
      </c>
      <c r="AL35" s="26">
        <f t="shared" si="130"/>
        <v>2.0598362698427408E-3</v>
      </c>
      <c r="AM35" s="26">
        <f t="shared" si="130"/>
        <v>2.0598362698427408E-3</v>
      </c>
      <c r="AN35" s="26">
        <f t="shared" si="130"/>
        <v>2.0598362698427408E-3</v>
      </c>
      <c r="AO35" s="26">
        <f t="shared" si="130"/>
        <v>2.0598362698427408E-3</v>
      </c>
      <c r="AP35" s="26">
        <f t="shared" si="130"/>
        <v>2.0598362698427408E-3</v>
      </c>
      <c r="AQ35" s="26">
        <f t="shared" si="130"/>
        <v>2.0598362698427408E-3</v>
      </c>
      <c r="AR35" s="26">
        <f t="shared" si="130"/>
        <v>2.0598362698427408E-3</v>
      </c>
      <c r="AS35" s="26">
        <f t="shared" si="130"/>
        <v>2.0598362698427408E-3</v>
      </c>
      <c r="AT35" s="26">
        <f t="shared" si="130"/>
        <v>2.0598362698427408E-3</v>
      </c>
      <c r="AU35" s="26">
        <f t="shared" si="130"/>
        <v>2.0598362698427408E-3</v>
      </c>
      <c r="AV35" s="26">
        <f t="shared" si="130"/>
        <v>2.0598362698427408E-3</v>
      </c>
      <c r="AW35" s="26">
        <f t="shared" si="130"/>
        <v>2.0598362698427408E-3</v>
      </c>
      <c r="AX35" s="26">
        <f t="shared" si="130"/>
        <v>2.0598362698427408E-3</v>
      </c>
      <c r="AY35" s="26">
        <f t="shared" si="130"/>
        <v>2.0598362698427408E-3</v>
      </c>
      <c r="AZ35" s="26">
        <f t="shared" si="130"/>
        <v>2.0598362698427408E-3</v>
      </c>
      <c r="BA35" s="26">
        <f t="shared" si="130"/>
        <v>2.0598362698427408E-3</v>
      </c>
      <c r="BB35" s="26">
        <f t="shared" si="130"/>
        <v>2.0598362698427408E-3</v>
      </c>
      <c r="BC35" s="26">
        <f t="shared" si="130"/>
        <v>2.0598362698427408E-3</v>
      </c>
      <c r="BD35" s="26">
        <f t="shared" si="130"/>
        <v>2.0598362698427408E-3</v>
      </c>
      <c r="BE35" s="26">
        <f t="shared" si="130"/>
        <v>2.0598362698427408E-3</v>
      </c>
      <c r="BF35" s="26">
        <f t="shared" si="130"/>
        <v>2.0598362698427408E-3</v>
      </c>
      <c r="BG35" s="26">
        <f t="shared" si="130"/>
        <v>2.0598362698427408E-3</v>
      </c>
      <c r="BH35" s="26">
        <f t="shared" si="130"/>
        <v>2.0598362698427408E-3</v>
      </c>
      <c r="BI35" s="26">
        <f t="shared" si="130"/>
        <v>2.0598362698427408E-3</v>
      </c>
      <c r="BJ35" s="26">
        <f t="shared" si="130"/>
        <v>2.0598362698427408E-3</v>
      </c>
      <c r="BK35" s="26">
        <f t="shared" si="130"/>
        <v>2.0598362698427408E-3</v>
      </c>
      <c r="BL35" s="26">
        <f t="shared" si="130"/>
        <v>2.0598362698427408E-3</v>
      </c>
      <c r="BM35" s="26">
        <f t="shared" si="130"/>
        <v>2.0598362698427408E-3</v>
      </c>
      <c r="BN35" s="26">
        <f t="shared" si="130"/>
        <v>2.0598362698427408E-3</v>
      </c>
      <c r="BO35" s="26">
        <f t="shared" si="130"/>
        <v>2.0598362698427408E-3</v>
      </c>
      <c r="BP35" s="26">
        <f t="shared" ref="BP35:CU35" si="131">(1+$B$15)^(1/$B$58)-1</f>
        <v>2.0598362698427408E-3</v>
      </c>
      <c r="BQ35" s="26">
        <f t="shared" si="131"/>
        <v>2.0598362698427408E-3</v>
      </c>
      <c r="BR35" s="26">
        <f t="shared" si="131"/>
        <v>2.0598362698427408E-3</v>
      </c>
      <c r="BS35" s="26">
        <f t="shared" si="131"/>
        <v>2.0598362698427408E-3</v>
      </c>
      <c r="BT35" s="26">
        <f t="shared" si="131"/>
        <v>2.0598362698427408E-3</v>
      </c>
      <c r="BU35" s="26">
        <f t="shared" si="131"/>
        <v>2.0598362698427408E-3</v>
      </c>
      <c r="BV35" s="26">
        <f t="shared" si="131"/>
        <v>2.0598362698427408E-3</v>
      </c>
      <c r="BW35" s="26">
        <f t="shared" si="131"/>
        <v>2.0598362698427408E-3</v>
      </c>
      <c r="BX35" s="26">
        <f t="shared" si="131"/>
        <v>2.0598362698427408E-3</v>
      </c>
      <c r="BY35" s="26">
        <f t="shared" si="131"/>
        <v>2.0598362698427408E-3</v>
      </c>
      <c r="BZ35" s="26">
        <f t="shared" si="131"/>
        <v>2.0598362698427408E-3</v>
      </c>
      <c r="CA35" s="26">
        <f t="shared" si="131"/>
        <v>2.0598362698427408E-3</v>
      </c>
      <c r="CB35" s="26">
        <f t="shared" si="131"/>
        <v>2.0598362698427408E-3</v>
      </c>
      <c r="CC35" s="26">
        <f t="shared" si="131"/>
        <v>2.0598362698427408E-3</v>
      </c>
      <c r="CD35" s="26">
        <f t="shared" si="131"/>
        <v>2.0598362698427408E-3</v>
      </c>
      <c r="CE35" s="26">
        <f t="shared" si="131"/>
        <v>2.0598362698427408E-3</v>
      </c>
      <c r="CF35" s="26">
        <f t="shared" si="131"/>
        <v>2.0598362698427408E-3</v>
      </c>
      <c r="CG35" s="26">
        <f t="shared" si="131"/>
        <v>2.0598362698427408E-3</v>
      </c>
      <c r="CH35" s="26">
        <f t="shared" si="131"/>
        <v>2.0598362698427408E-3</v>
      </c>
      <c r="CI35" s="26">
        <f t="shared" si="131"/>
        <v>2.0598362698427408E-3</v>
      </c>
      <c r="CJ35" s="26">
        <f t="shared" si="131"/>
        <v>2.0598362698427408E-3</v>
      </c>
      <c r="CK35" s="26">
        <f t="shared" si="131"/>
        <v>2.0598362698427408E-3</v>
      </c>
      <c r="CL35" s="26">
        <f t="shared" si="131"/>
        <v>2.0598362698427408E-3</v>
      </c>
      <c r="CM35" s="26">
        <f t="shared" si="131"/>
        <v>2.0598362698427408E-3</v>
      </c>
      <c r="CN35" s="26">
        <f t="shared" si="131"/>
        <v>2.0598362698427408E-3</v>
      </c>
      <c r="CO35" s="26">
        <f t="shared" si="131"/>
        <v>2.0598362698427408E-3</v>
      </c>
      <c r="CP35" s="26">
        <f t="shared" si="131"/>
        <v>2.0598362698427408E-3</v>
      </c>
      <c r="CQ35" s="26">
        <f t="shared" si="131"/>
        <v>2.0598362698427408E-3</v>
      </c>
      <c r="CR35" s="26">
        <f t="shared" si="131"/>
        <v>2.0598362698427408E-3</v>
      </c>
      <c r="CS35" s="26">
        <f t="shared" si="131"/>
        <v>2.0598362698427408E-3</v>
      </c>
      <c r="CT35" s="26">
        <f t="shared" si="131"/>
        <v>2.0598362698427408E-3</v>
      </c>
      <c r="CU35" s="26">
        <f t="shared" si="131"/>
        <v>2.0598362698427408E-3</v>
      </c>
      <c r="CV35" s="26">
        <f t="shared" ref="CV35:DR35" si="132">(1+$B$15)^(1/$B$58)-1</f>
        <v>2.0598362698427408E-3</v>
      </c>
      <c r="CW35" s="26">
        <f t="shared" si="132"/>
        <v>2.0598362698427408E-3</v>
      </c>
      <c r="CX35" s="26">
        <f t="shared" si="132"/>
        <v>2.0598362698427408E-3</v>
      </c>
      <c r="CY35" s="26">
        <f t="shared" si="132"/>
        <v>2.0598362698427408E-3</v>
      </c>
      <c r="CZ35" s="26">
        <f t="shared" si="132"/>
        <v>2.0598362698427408E-3</v>
      </c>
      <c r="DA35" s="26">
        <f t="shared" si="132"/>
        <v>2.0598362698427408E-3</v>
      </c>
      <c r="DB35" s="26">
        <f t="shared" si="132"/>
        <v>2.0598362698427408E-3</v>
      </c>
      <c r="DC35" s="26">
        <f t="shared" si="132"/>
        <v>2.0598362698427408E-3</v>
      </c>
      <c r="DD35" s="26">
        <f t="shared" si="132"/>
        <v>2.0598362698427408E-3</v>
      </c>
      <c r="DE35" s="26">
        <f t="shared" si="132"/>
        <v>2.0598362698427408E-3</v>
      </c>
      <c r="DF35" s="26">
        <f t="shared" si="132"/>
        <v>2.0598362698427408E-3</v>
      </c>
      <c r="DG35" s="26">
        <f t="shared" si="132"/>
        <v>2.0598362698427408E-3</v>
      </c>
      <c r="DH35" s="26">
        <f t="shared" si="132"/>
        <v>2.0598362698427408E-3</v>
      </c>
      <c r="DI35" s="26">
        <f t="shared" si="132"/>
        <v>2.0598362698427408E-3</v>
      </c>
      <c r="DJ35" s="26">
        <f t="shared" si="132"/>
        <v>2.0598362698427408E-3</v>
      </c>
      <c r="DK35" s="26">
        <f t="shared" si="132"/>
        <v>2.0598362698427408E-3</v>
      </c>
      <c r="DL35" s="26">
        <f t="shared" si="132"/>
        <v>2.0598362698427408E-3</v>
      </c>
      <c r="DM35" s="26">
        <f t="shared" si="132"/>
        <v>2.0598362698427408E-3</v>
      </c>
      <c r="DN35" s="26">
        <f t="shared" si="132"/>
        <v>2.0598362698427408E-3</v>
      </c>
      <c r="DO35" s="26">
        <f t="shared" si="132"/>
        <v>2.0598362698427408E-3</v>
      </c>
      <c r="DP35" s="26">
        <f t="shared" si="132"/>
        <v>2.0598362698427408E-3</v>
      </c>
      <c r="DQ35" s="26">
        <f t="shared" si="132"/>
        <v>2.0598362698427408E-3</v>
      </c>
      <c r="DR35" s="26">
        <f t="shared" si="132"/>
        <v>2.0598362698427408E-3</v>
      </c>
    </row>
    <row r="36" spans="1:122" outlineLevel="1" x14ac:dyDescent="0.2">
      <c r="A36" s="16" t="s">
        <v>62</v>
      </c>
      <c r="B36" s="37"/>
      <c r="C36" s="22">
        <f>$B$16*$B$5</f>
        <v>-11666.666666666668</v>
      </c>
      <c r="D36" s="22">
        <f t="shared" ref="D36:BO36" si="133">$B$16*$B$5</f>
        <v>-11666.666666666668</v>
      </c>
      <c r="E36" s="22">
        <f t="shared" si="133"/>
        <v>-11666.666666666668</v>
      </c>
      <c r="F36" s="22">
        <f t="shared" si="133"/>
        <v>-11666.666666666668</v>
      </c>
      <c r="G36" s="22">
        <f t="shared" si="133"/>
        <v>-11666.666666666668</v>
      </c>
      <c r="H36" s="22">
        <f t="shared" si="133"/>
        <v>-11666.666666666668</v>
      </c>
      <c r="I36" s="22">
        <f t="shared" si="133"/>
        <v>-11666.666666666668</v>
      </c>
      <c r="J36" s="22">
        <f t="shared" si="133"/>
        <v>-11666.666666666668</v>
      </c>
      <c r="K36" s="22">
        <f t="shared" si="133"/>
        <v>-11666.666666666668</v>
      </c>
      <c r="L36" s="22">
        <f t="shared" si="133"/>
        <v>-11666.666666666668</v>
      </c>
      <c r="M36" s="22">
        <f t="shared" si="133"/>
        <v>-11666.666666666668</v>
      </c>
      <c r="N36" s="22">
        <f t="shared" si="133"/>
        <v>-11666.666666666668</v>
      </c>
      <c r="O36" s="22">
        <f t="shared" si="133"/>
        <v>-11666.666666666668</v>
      </c>
      <c r="P36" s="22">
        <f t="shared" si="133"/>
        <v>-11666.666666666668</v>
      </c>
      <c r="Q36" s="22">
        <f t="shared" si="133"/>
        <v>-11666.666666666668</v>
      </c>
      <c r="R36" s="22">
        <f t="shared" si="133"/>
        <v>-11666.666666666668</v>
      </c>
      <c r="S36" s="22">
        <f t="shared" si="133"/>
        <v>-11666.666666666668</v>
      </c>
      <c r="T36" s="22">
        <f t="shared" si="133"/>
        <v>-11666.666666666668</v>
      </c>
      <c r="U36" s="22">
        <f t="shared" si="133"/>
        <v>-11666.666666666668</v>
      </c>
      <c r="V36" s="22">
        <f t="shared" si="133"/>
        <v>-11666.666666666668</v>
      </c>
      <c r="W36" s="22">
        <f t="shared" si="133"/>
        <v>-11666.666666666668</v>
      </c>
      <c r="X36" s="22">
        <f t="shared" si="133"/>
        <v>-11666.666666666668</v>
      </c>
      <c r="Y36" s="22">
        <f t="shared" si="133"/>
        <v>-11666.666666666668</v>
      </c>
      <c r="Z36" s="22">
        <f t="shared" si="133"/>
        <v>-11666.666666666668</v>
      </c>
      <c r="AA36" s="22">
        <f t="shared" si="133"/>
        <v>-11666.666666666668</v>
      </c>
      <c r="AB36" s="22">
        <f t="shared" si="133"/>
        <v>-11666.666666666668</v>
      </c>
      <c r="AC36" s="22">
        <f t="shared" si="133"/>
        <v>-11666.666666666668</v>
      </c>
      <c r="AD36" s="22">
        <f t="shared" si="133"/>
        <v>-11666.666666666668</v>
      </c>
      <c r="AE36" s="22">
        <f t="shared" si="133"/>
        <v>-11666.666666666668</v>
      </c>
      <c r="AF36" s="22">
        <f t="shared" si="133"/>
        <v>-11666.666666666668</v>
      </c>
      <c r="AG36" s="22">
        <f t="shared" si="133"/>
        <v>-11666.666666666668</v>
      </c>
      <c r="AH36" s="22">
        <f t="shared" si="133"/>
        <v>-11666.666666666668</v>
      </c>
      <c r="AI36" s="22">
        <f t="shared" si="133"/>
        <v>-11666.666666666668</v>
      </c>
      <c r="AJ36" s="22">
        <f t="shared" si="133"/>
        <v>-11666.666666666668</v>
      </c>
      <c r="AK36" s="22">
        <f t="shared" si="133"/>
        <v>-11666.666666666668</v>
      </c>
      <c r="AL36" s="22">
        <f t="shared" si="133"/>
        <v>-11666.666666666668</v>
      </c>
      <c r="AM36" s="22">
        <f t="shared" si="133"/>
        <v>-11666.666666666668</v>
      </c>
      <c r="AN36" s="22">
        <f t="shared" si="133"/>
        <v>-11666.666666666668</v>
      </c>
      <c r="AO36" s="22">
        <f t="shared" si="133"/>
        <v>-11666.666666666668</v>
      </c>
      <c r="AP36" s="22">
        <f t="shared" si="133"/>
        <v>-11666.666666666668</v>
      </c>
      <c r="AQ36" s="22">
        <f t="shared" si="133"/>
        <v>-11666.666666666668</v>
      </c>
      <c r="AR36" s="22">
        <f t="shared" si="133"/>
        <v>-11666.666666666668</v>
      </c>
      <c r="AS36" s="22">
        <f t="shared" si="133"/>
        <v>-11666.666666666668</v>
      </c>
      <c r="AT36" s="22">
        <f t="shared" si="133"/>
        <v>-11666.666666666668</v>
      </c>
      <c r="AU36" s="22">
        <f t="shared" si="133"/>
        <v>-11666.666666666668</v>
      </c>
      <c r="AV36" s="22">
        <f t="shared" si="133"/>
        <v>-11666.666666666668</v>
      </c>
      <c r="AW36" s="22">
        <f t="shared" si="133"/>
        <v>-11666.666666666668</v>
      </c>
      <c r="AX36" s="22">
        <f t="shared" si="133"/>
        <v>-11666.666666666668</v>
      </c>
      <c r="AY36" s="22">
        <f t="shared" si="133"/>
        <v>-11666.666666666668</v>
      </c>
      <c r="AZ36" s="22">
        <f t="shared" si="133"/>
        <v>-11666.666666666668</v>
      </c>
      <c r="BA36" s="22">
        <f t="shared" si="133"/>
        <v>-11666.666666666668</v>
      </c>
      <c r="BB36" s="22">
        <f t="shared" si="133"/>
        <v>-11666.666666666668</v>
      </c>
      <c r="BC36" s="22">
        <f t="shared" si="133"/>
        <v>-11666.666666666668</v>
      </c>
      <c r="BD36" s="22">
        <f t="shared" si="133"/>
        <v>-11666.666666666668</v>
      </c>
      <c r="BE36" s="22">
        <f t="shared" si="133"/>
        <v>-11666.666666666668</v>
      </c>
      <c r="BF36" s="22">
        <f t="shared" si="133"/>
        <v>-11666.666666666668</v>
      </c>
      <c r="BG36" s="22">
        <f t="shared" si="133"/>
        <v>-11666.666666666668</v>
      </c>
      <c r="BH36" s="22">
        <f t="shared" si="133"/>
        <v>-11666.666666666668</v>
      </c>
      <c r="BI36" s="22">
        <f t="shared" si="133"/>
        <v>-11666.666666666668</v>
      </c>
      <c r="BJ36" s="22">
        <f t="shared" si="133"/>
        <v>-11666.666666666668</v>
      </c>
      <c r="BK36" s="22">
        <f t="shared" si="133"/>
        <v>-11666.666666666668</v>
      </c>
      <c r="BL36" s="22">
        <f t="shared" si="133"/>
        <v>-11666.666666666668</v>
      </c>
      <c r="BM36" s="22">
        <f t="shared" si="133"/>
        <v>-11666.666666666668</v>
      </c>
      <c r="BN36" s="22">
        <f t="shared" si="133"/>
        <v>-11666.666666666668</v>
      </c>
      <c r="BO36" s="22">
        <f t="shared" si="133"/>
        <v>-11666.666666666668</v>
      </c>
      <c r="BP36" s="22">
        <f t="shared" ref="BP36:DR36" si="134">$B$16*$B$5</f>
        <v>-11666.666666666668</v>
      </c>
      <c r="BQ36" s="22">
        <f t="shared" si="134"/>
        <v>-11666.666666666668</v>
      </c>
      <c r="BR36" s="22">
        <f t="shared" si="134"/>
        <v>-11666.666666666668</v>
      </c>
      <c r="BS36" s="22">
        <f t="shared" si="134"/>
        <v>-11666.666666666668</v>
      </c>
      <c r="BT36" s="22">
        <f t="shared" si="134"/>
        <v>-11666.666666666668</v>
      </c>
      <c r="BU36" s="22">
        <f t="shared" si="134"/>
        <v>-11666.666666666668</v>
      </c>
      <c r="BV36" s="22">
        <f t="shared" si="134"/>
        <v>-11666.666666666668</v>
      </c>
      <c r="BW36" s="22">
        <f t="shared" si="134"/>
        <v>-11666.666666666668</v>
      </c>
      <c r="BX36" s="22">
        <f t="shared" si="134"/>
        <v>-11666.666666666668</v>
      </c>
      <c r="BY36" s="22">
        <f t="shared" si="134"/>
        <v>-11666.666666666668</v>
      </c>
      <c r="BZ36" s="22">
        <f t="shared" si="134"/>
        <v>-11666.666666666668</v>
      </c>
      <c r="CA36" s="22">
        <f t="shared" si="134"/>
        <v>-11666.666666666668</v>
      </c>
      <c r="CB36" s="22">
        <f t="shared" si="134"/>
        <v>-11666.666666666668</v>
      </c>
      <c r="CC36" s="22">
        <f t="shared" si="134"/>
        <v>-11666.666666666668</v>
      </c>
      <c r="CD36" s="22">
        <f t="shared" si="134"/>
        <v>-11666.666666666668</v>
      </c>
      <c r="CE36" s="22">
        <f t="shared" si="134"/>
        <v>-11666.666666666668</v>
      </c>
      <c r="CF36" s="22">
        <f t="shared" si="134"/>
        <v>-11666.666666666668</v>
      </c>
      <c r="CG36" s="22">
        <f t="shared" si="134"/>
        <v>-11666.666666666668</v>
      </c>
      <c r="CH36" s="22">
        <f t="shared" si="134"/>
        <v>-11666.666666666668</v>
      </c>
      <c r="CI36" s="22">
        <f t="shared" si="134"/>
        <v>-11666.666666666668</v>
      </c>
      <c r="CJ36" s="22">
        <f t="shared" si="134"/>
        <v>-11666.666666666668</v>
      </c>
      <c r="CK36" s="22">
        <f t="shared" si="134"/>
        <v>-11666.666666666668</v>
      </c>
      <c r="CL36" s="22">
        <f t="shared" si="134"/>
        <v>-11666.666666666668</v>
      </c>
      <c r="CM36" s="22">
        <f t="shared" si="134"/>
        <v>-11666.666666666668</v>
      </c>
      <c r="CN36" s="22">
        <f t="shared" si="134"/>
        <v>-11666.666666666668</v>
      </c>
      <c r="CO36" s="22">
        <f t="shared" si="134"/>
        <v>-11666.666666666668</v>
      </c>
      <c r="CP36" s="22">
        <f t="shared" si="134"/>
        <v>-11666.666666666668</v>
      </c>
      <c r="CQ36" s="22">
        <f t="shared" si="134"/>
        <v>-11666.666666666668</v>
      </c>
      <c r="CR36" s="22">
        <f t="shared" si="134"/>
        <v>-11666.666666666668</v>
      </c>
      <c r="CS36" s="22">
        <f t="shared" si="134"/>
        <v>-11666.666666666668</v>
      </c>
      <c r="CT36" s="22">
        <f t="shared" si="134"/>
        <v>-11666.666666666668</v>
      </c>
      <c r="CU36" s="22">
        <f t="shared" si="134"/>
        <v>-11666.666666666668</v>
      </c>
      <c r="CV36" s="22">
        <f t="shared" si="134"/>
        <v>-11666.666666666668</v>
      </c>
      <c r="CW36" s="22">
        <f t="shared" si="134"/>
        <v>-11666.666666666668</v>
      </c>
      <c r="CX36" s="22">
        <f t="shared" si="134"/>
        <v>-11666.666666666668</v>
      </c>
      <c r="CY36" s="22">
        <f t="shared" si="134"/>
        <v>-11666.666666666668</v>
      </c>
      <c r="CZ36" s="22">
        <f t="shared" si="134"/>
        <v>-11666.666666666668</v>
      </c>
      <c r="DA36" s="22">
        <f t="shared" si="134"/>
        <v>-11666.666666666668</v>
      </c>
      <c r="DB36" s="22">
        <f t="shared" si="134"/>
        <v>-11666.666666666668</v>
      </c>
      <c r="DC36" s="22">
        <f t="shared" si="134"/>
        <v>-11666.666666666668</v>
      </c>
      <c r="DD36" s="22">
        <f t="shared" si="134"/>
        <v>-11666.666666666668</v>
      </c>
      <c r="DE36" s="22">
        <f t="shared" si="134"/>
        <v>-11666.666666666668</v>
      </c>
      <c r="DF36" s="22">
        <f t="shared" si="134"/>
        <v>-11666.666666666668</v>
      </c>
      <c r="DG36" s="22">
        <f t="shared" si="134"/>
        <v>-11666.666666666668</v>
      </c>
      <c r="DH36" s="22">
        <f t="shared" si="134"/>
        <v>-11666.666666666668</v>
      </c>
      <c r="DI36" s="22">
        <f t="shared" si="134"/>
        <v>-11666.666666666668</v>
      </c>
      <c r="DJ36" s="22">
        <f t="shared" si="134"/>
        <v>-11666.666666666668</v>
      </c>
      <c r="DK36" s="22">
        <f t="shared" si="134"/>
        <v>-11666.666666666668</v>
      </c>
      <c r="DL36" s="22">
        <f t="shared" si="134"/>
        <v>-11666.666666666668</v>
      </c>
      <c r="DM36" s="22">
        <f t="shared" si="134"/>
        <v>-11666.666666666668</v>
      </c>
      <c r="DN36" s="22">
        <f t="shared" si="134"/>
        <v>-11666.666666666668</v>
      </c>
      <c r="DO36" s="22">
        <f t="shared" si="134"/>
        <v>-11666.666666666668</v>
      </c>
      <c r="DP36" s="22">
        <f t="shared" si="134"/>
        <v>-11666.666666666668</v>
      </c>
      <c r="DQ36" s="22">
        <f t="shared" si="134"/>
        <v>-11666.666666666668</v>
      </c>
      <c r="DR36" s="22">
        <f t="shared" si="134"/>
        <v>-11666.666666666668</v>
      </c>
    </row>
    <row r="37" spans="1:122" outlineLevel="1" x14ac:dyDescent="0.2">
      <c r="A37" s="52" t="s">
        <v>59</v>
      </c>
      <c r="B37" s="45"/>
      <c r="C37" s="54">
        <f t="shared" ref="C37:AH37" si="135">C32*-$B$17</f>
        <v>-29509.375</v>
      </c>
      <c r="D37" s="54">
        <f t="shared" si="135"/>
        <v>-29582.153079562071</v>
      </c>
      <c r="E37" s="54">
        <f t="shared" si="135"/>
        <v>-29655.110649501861</v>
      </c>
      <c r="F37" s="54">
        <f t="shared" si="135"/>
        <v>-29728.24815249104</v>
      </c>
      <c r="G37" s="54">
        <f t="shared" si="135"/>
        <v>-29801.566032293074</v>
      </c>
      <c r="H37" s="54">
        <f t="shared" si="135"/>
        <v>-29875.064733765834</v>
      </c>
      <c r="I37" s="54">
        <f t="shared" si="135"/>
        <v>-29948.744702864329</v>
      </c>
      <c r="J37" s="54">
        <f t="shared" si="135"/>
        <v>-30022.606386643445</v>
      </c>
      <c r="K37" s="54">
        <f t="shared" si="135"/>
        <v>-30096.650233260603</v>
      </c>
      <c r="L37" s="54">
        <f t="shared" si="135"/>
        <v>-30170.876691978483</v>
      </c>
      <c r="M37" s="54">
        <f t="shared" si="135"/>
        <v>-30245.286213167816</v>
      </c>
      <c r="N37" s="54">
        <f t="shared" si="135"/>
        <v>-30319.879248310022</v>
      </c>
      <c r="O37" s="54">
        <f t="shared" si="135"/>
        <v>-30394.656250000025</v>
      </c>
      <c r="P37" s="54">
        <f t="shared" si="135"/>
        <v>-30469.617671948963</v>
      </c>
      <c r="Q37" s="54">
        <f t="shared" si="135"/>
        <v>-30544.763968986943</v>
      </c>
      <c r="R37" s="54">
        <f t="shared" si="135"/>
        <v>-30620.095597065807</v>
      </c>
      <c r="S37" s="54">
        <f t="shared" si="135"/>
        <v>-30695.613013261896</v>
      </c>
      <c r="T37" s="54">
        <f t="shared" si="135"/>
        <v>-30771.316675778835</v>
      </c>
      <c r="U37" s="54">
        <f t="shared" si="135"/>
        <v>-30847.20704395029</v>
      </c>
      <c r="V37" s="54">
        <f t="shared" si="135"/>
        <v>-30923.284578242776</v>
      </c>
      <c r="W37" s="54">
        <f t="shared" si="135"/>
        <v>-30999.549740258444</v>
      </c>
      <c r="X37" s="54">
        <f t="shared" si="135"/>
        <v>-31076.002992737864</v>
      </c>
      <c r="Y37" s="54">
        <f t="shared" si="135"/>
        <v>-31152.64479956287</v>
      </c>
      <c r="Z37" s="54">
        <f t="shared" si="135"/>
        <v>-31229.475625759347</v>
      </c>
      <c r="AA37" s="54">
        <f t="shared" si="135"/>
        <v>-31306.495937500051</v>
      </c>
      <c r="AB37" s="54">
        <f t="shared" si="135"/>
        <v>-31383.70620210746</v>
      </c>
      <c r="AC37" s="54">
        <f t="shared" si="135"/>
        <v>-31461.106888056573</v>
      </c>
      <c r="AD37" s="54">
        <f t="shared" si="135"/>
        <v>-31538.698464977806</v>
      </c>
      <c r="AE37" s="54">
        <f t="shared" si="135"/>
        <v>-31616.481403659782</v>
      </c>
      <c r="AF37" s="54">
        <f t="shared" si="135"/>
        <v>-31694.456176052234</v>
      </c>
      <c r="AG37" s="54">
        <f t="shared" si="135"/>
        <v>-31772.623255268831</v>
      </c>
      <c r="AH37" s="54">
        <f t="shared" si="135"/>
        <v>-31850.98311559009</v>
      </c>
      <c r="AI37" s="54">
        <f t="shared" ref="AI37:BN37" si="136">AI32*-$B$17</f>
        <v>-31929.536232466224</v>
      </c>
      <c r="AJ37" s="54">
        <f t="shared" si="136"/>
        <v>-32008.283082520025</v>
      </c>
      <c r="AK37" s="54">
        <f t="shared" si="136"/>
        <v>-32087.224143549789</v>
      </c>
      <c r="AL37" s="54">
        <f t="shared" si="136"/>
        <v>-32166.359894532165</v>
      </c>
      <c r="AM37" s="54">
        <f t="shared" si="136"/>
        <v>-32245.69081562509</v>
      </c>
      <c r="AN37" s="54">
        <f t="shared" si="136"/>
        <v>-32325.217388170713</v>
      </c>
      <c r="AO37" s="54">
        <f t="shared" si="136"/>
        <v>-32404.940094698304</v>
      </c>
      <c r="AP37" s="54">
        <f t="shared" si="136"/>
        <v>-32484.859418927168</v>
      </c>
      <c r="AQ37" s="54">
        <f t="shared" si="136"/>
        <v>-32564.975845769601</v>
      </c>
      <c r="AR37" s="54">
        <f t="shared" si="136"/>
        <v>-32645.289861333833</v>
      </c>
      <c r="AS37" s="54">
        <f t="shared" si="136"/>
        <v>-32725.801952926926</v>
      </c>
      <c r="AT37" s="54">
        <f t="shared" si="136"/>
        <v>-32806.512609057827</v>
      </c>
      <c r="AU37" s="54">
        <f t="shared" si="136"/>
        <v>-32887.422319440244</v>
      </c>
      <c r="AV37" s="54">
        <f t="shared" si="136"/>
        <v>-32968.531574995672</v>
      </c>
      <c r="AW37" s="54">
        <f t="shared" si="136"/>
        <v>-33049.840867856328</v>
      </c>
      <c r="AX37" s="54">
        <f t="shared" si="136"/>
        <v>-33131.350691368156</v>
      </c>
      <c r="AY37" s="54">
        <f t="shared" si="136"/>
        <v>-33213.061540093877</v>
      </c>
      <c r="AZ37" s="54">
        <f t="shared" si="136"/>
        <v>-33294.973909815875</v>
      </c>
      <c r="BA37" s="54">
        <f t="shared" si="136"/>
        <v>-33377.088297539296</v>
      </c>
      <c r="BB37" s="54">
        <f t="shared" si="136"/>
        <v>-33459.405201495028</v>
      </c>
      <c r="BC37" s="54">
        <f t="shared" si="136"/>
        <v>-33541.925121142733</v>
      </c>
      <c r="BD37" s="54">
        <f t="shared" si="136"/>
        <v>-33624.648557173881</v>
      </c>
      <c r="BE37" s="54">
        <f t="shared" si="136"/>
        <v>-33707.576011514771</v>
      </c>
      <c r="BF37" s="54">
        <f t="shared" si="136"/>
        <v>-33790.707987329595</v>
      </c>
      <c r="BG37" s="54">
        <f t="shared" si="136"/>
        <v>-33874.044989023496</v>
      </c>
      <c r="BH37" s="54">
        <f t="shared" si="136"/>
        <v>-33957.587522245572</v>
      </c>
      <c r="BI37" s="54">
        <f t="shared" si="136"/>
        <v>-34041.336093892045</v>
      </c>
      <c r="BJ37" s="54">
        <f t="shared" si="136"/>
        <v>-34125.291212109245</v>
      </c>
      <c r="BK37" s="54">
        <f t="shared" si="136"/>
        <v>-34209.453386296729</v>
      </c>
      <c r="BL37" s="54">
        <f t="shared" si="136"/>
        <v>-34293.823127110387</v>
      </c>
      <c r="BM37" s="54">
        <f t="shared" si="136"/>
        <v>-34378.40094646551</v>
      </c>
      <c r="BN37" s="54">
        <f t="shared" si="136"/>
        <v>-34463.187357539915</v>
      </c>
      <c r="BO37" s="54">
        <f t="shared" ref="BO37:CT37" si="137">BO32*-$B$17</f>
        <v>-34548.182874777049</v>
      </c>
      <c r="BP37" s="54">
        <f t="shared" si="137"/>
        <v>-34633.388013889133</v>
      </c>
      <c r="BQ37" s="54">
        <f t="shared" si="137"/>
        <v>-34718.803291860248</v>
      </c>
      <c r="BR37" s="54">
        <f t="shared" si="137"/>
        <v>-34804.429226949513</v>
      </c>
      <c r="BS37" s="54">
        <f t="shared" si="137"/>
        <v>-34890.266338694229</v>
      </c>
      <c r="BT37" s="54">
        <f t="shared" si="137"/>
        <v>-34976.315147912974</v>
      </c>
      <c r="BU37" s="54">
        <f t="shared" si="137"/>
        <v>-35062.576176708848</v>
      </c>
      <c r="BV37" s="54">
        <f t="shared" si="137"/>
        <v>-35149.049948472551</v>
      </c>
      <c r="BW37" s="54">
        <f t="shared" si="137"/>
        <v>-35235.736987885663</v>
      </c>
      <c r="BX37" s="54">
        <f t="shared" si="137"/>
        <v>-35322.63782092373</v>
      </c>
      <c r="BY37" s="54">
        <f t="shared" si="137"/>
        <v>-35409.752974859504</v>
      </c>
      <c r="BZ37" s="54">
        <f t="shared" si="137"/>
        <v>-35497.082978266139</v>
      </c>
      <c r="CA37" s="54">
        <f t="shared" si="137"/>
        <v>-35584.628361020397</v>
      </c>
      <c r="CB37" s="54">
        <f t="shared" si="137"/>
        <v>-35672.389654305836</v>
      </c>
      <c r="CC37" s="54">
        <f t="shared" si="137"/>
        <v>-35760.367390616091</v>
      </c>
      <c r="CD37" s="54">
        <f t="shared" si="137"/>
        <v>-35848.562103758035</v>
      </c>
      <c r="CE37" s="54">
        <f t="shared" si="137"/>
        <v>-35936.974328855089</v>
      </c>
      <c r="CF37" s="54">
        <f t="shared" si="137"/>
        <v>-36025.604602350402</v>
      </c>
      <c r="CG37" s="54">
        <f t="shared" si="137"/>
        <v>-36114.453462010133</v>
      </c>
      <c r="CH37" s="54">
        <f t="shared" si="137"/>
        <v>-36203.521446926767</v>
      </c>
      <c r="CI37" s="54">
        <f t="shared" si="137"/>
        <v>-36292.809097522273</v>
      </c>
      <c r="CJ37" s="54">
        <f t="shared" si="137"/>
        <v>-36382.316955551476</v>
      </c>
      <c r="CK37" s="54">
        <f t="shared" si="137"/>
        <v>-36472.045564105319</v>
      </c>
      <c r="CL37" s="54">
        <f t="shared" si="137"/>
        <v>-36561.995467614164</v>
      </c>
      <c r="CM37" s="54">
        <f t="shared" si="137"/>
        <v>-36652.16721185104</v>
      </c>
      <c r="CN37" s="54">
        <f t="shared" si="137"/>
        <v>-36742.561343935049</v>
      </c>
      <c r="CO37" s="54">
        <f t="shared" si="137"/>
        <v>-36833.178412334615</v>
      </c>
      <c r="CP37" s="54">
        <f t="shared" si="137"/>
        <v>-36924.018966870826</v>
      </c>
      <c r="CQ37" s="54">
        <f t="shared" si="137"/>
        <v>-37015.083558720784</v>
      </c>
      <c r="CR37" s="54">
        <f t="shared" si="137"/>
        <v>-37106.372740420949</v>
      </c>
      <c r="CS37" s="54">
        <f t="shared" si="137"/>
        <v>-37197.887065870476</v>
      </c>
      <c r="CT37" s="54">
        <f t="shared" si="137"/>
        <v>-37289.627090334601</v>
      </c>
      <c r="CU37" s="54">
        <f t="shared" ref="CU37:DR37" si="138">CU32*-$B$17</f>
        <v>-37381.593370447976</v>
      </c>
      <c r="CV37" s="54">
        <f t="shared" si="138"/>
        <v>-37473.786464218065</v>
      </c>
      <c r="CW37" s="54">
        <f t="shared" si="138"/>
        <v>-37566.206931028522</v>
      </c>
      <c r="CX37" s="54">
        <f t="shared" si="138"/>
        <v>-37658.855331642619</v>
      </c>
      <c r="CY37" s="54">
        <f t="shared" si="138"/>
        <v>-37751.732228206609</v>
      </c>
      <c r="CZ37" s="54">
        <f t="shared" si="138"/>
        <v>-37844.838184253145</v>
      </c>
      <c r="DA37" s="54">
        <f t="shared" si="138"/>
        <v>-37938.17376470469</v>
      </c>
      <c r="DB37" s="54">
        <f t="shared" si="138"/>
        <v>-38031.739535876986</v>
      </c>
      <c r="DC37" s="54">
        <f t="shared" si="138"/>
        <v>-38125.536065482447</v>
      </c>
      <c r="DD37" s="54">
        <f t="shared" si="138"/>
        <v>-38219.563922633613</v>
      </c>
      <c r="DE37" s="54">
        <f t="shared" si="138"/>
        <v>-38313.823677846631</v>
      </c>
      <c r="DF37" s="54">
        <f t="shared" si="138"/>
        <v>-38408.315903044677</v>
      </c>
      <c r="DG37" s="54">
        <f t="shared" si="138"/>
        <v>-38503.041171561454</v>
      </c>
      <c r="DH37" s="54">
        <f t="shared" si="138"/>
        <v>-38598.000058144644</v>
      </c>
      <c r="DI37" s="54">
        <f t="shared" si="138"/>
        <v>-38693.193138959417</v>
      </c>
      <c r="DJ37" s="54">
        <f t="shared" si="138"/>
        <v>-38788.620991591939</v>
      </c>
      <c r="DK37" s="54">
        <f t="shared" si="138"/>
        <v>-38884.284195052853</v>
      </c>
      <c r="DL37" s="54">
        <f t="shared" si="138"/>
        <v>-38980.183329780775</v>
      </c>
      <c r="DM37" s="54">
        <f t="shared" si="138"/>
        <v>-39076.318977645868</v>
      </c>
      <c r="DN37" s="54">
        <f t="shared" si="138"/>
        <v>-39172.691721953335</v>
      </c>
      <c r="DO37" s="54">
        <f t="shared" si="138"/>
        <v>-39269.302147446957</v>
      </c>
      <c r="DP37" s="54">
        <f t="shared" si="138"/>
        <v>-39366.150840312665</v>
      </c>
      <c r="DQ37" s="54">
        <f t="shared" si="138"/>
        <v>-39463.238388182079</v>
      </c>
      <c r="DR37" s="54">
        <f t="shared" si="138"/>
        <v>-39560.565380136075</v>
      </c>
    </row>
    <row r="38" spans="1:122" outlineLevel="1" x14ac:dyDescent="0.2">
      <c r="A38" s="21" t="s">
        <v>63</v>
      </c>
      <c r="B38" s="49">
        <f>B32+SUM(B34,B36:B37)</f>
        <v>0</v>
      </c>
      <c r="C38" s="41">
        <f>C32+C34+SUM(C36:C37)</f>
        <v>701698.95833333337</v>
      </c>
      <c r="D38" s="41">
        <f t="shared" ref="D38:BO38" si="139">D32+D34+SUM(D36:D37)</f>
        <v>703636.12506819784</v>
      </c>
      <c r="E38" s="41">
        <f t="shared" si="139"/>
        <v>705578.43564790522</v>
      </c>
      <c r="F38" s="41">
        <f t="shared" si="139"/>
        <v>707525.90351301827</v>
      </c>
      <c r="G38" s="41">
        <f t="shared" si="139"/>
        <v>709478.54213880305</v>
      </c>
      <c r="H38" s="41">
        <f t="shared" si="139"/>
        <v>711436.36503531574</v>
      </c>
      <c r="I38" s="41">
        <f t="shared" si="139"/>
        <v>713399.38574749208</v>
      </c>
      <c r="J38" s="41">
        <f t="shared" si="139"/>
        <v>715367.6178552385</v>
      </c>
      <c r="K38" s="41">
        <f t="shared" si="139"/>
        <v>717341.07497351849</v>
      </c>
      <c r="L38" s="41">
        <f t="shared" si="139"/>
        <v>719319.77075244416</v>
      </c>
      <c r="M38" s="41">
        <f t="shared" si="139"/>
        <v>721303.71887736651</v>
      </c>
      <c r="N38" s="41">
        <f t="shared" si="139"/>
        <v>723292.93306896405</v>
      </c>
      <c r="O38" s="41">
        <f t="shared" si="139"/>
        <v>725287.42708333477</v>
      </c>
      <c r="P38" s="41">
        <f t="shared" si="139"/>
        <v>727287.2147120859</v>
      </c>
      <c r="Q38" s="41">
        <f t="shared" si="139"/>
        <v>729292.30978242424</v>
      </c>
      <c r="R38" s="41">
        <f t="shared" si="139"/>
        <v>731302.72615724802</v>
      </c>
      <c r="S38" s="41">
        <f t="shared" si="139"/>
        <v>733318.47773523873</v>
      </c>
      <c r="T38" s="41">
        <f t="shared" si="139"/>
        <v>735339.57845095126</v>
      </c>
      <c r="U38" s="41">
        <f t="shared" si="139"/>
        <v>737366.04227490642</v>
      </c>
      <c r="V38" s="41">
        <f t="shared" si="139"/>
        <v>739397.88321368315</v>
      </c>
      <c r="W38" s="41">
        <f t="shared" si="139"/>
        <v>741435.11531001038</v>
      </c>
      <c r="X38" s="41">
        <f t="shared" si="139"/>
        <v>743477.75264285924</v>
      </c>
      <c r="Y38" s="41">
        <f t="shared" si="139"/>
        <v>745525.8093275365</v>
      </c>
      <c r="Z38" s="41">
        <f t="shared" si="139"/>
        <v>747579.29951577692</v>
      </c>
      <c r="AA38" s="41">
        <f t="shared" si="139"/>
        <v>749638.23739583651</v>
      </c>
      <c r="AB38" s="41">
        <f t="shared" si="139"/>
        <v>751702.63719258632</v>
      </c>
      <c r="AC38" s="41">
        <f t="shared" si="139"/>
        <v>753772.51316760527</v>
      </c>
      <c r="AD38" s="41">
        <f t="shared" si="139"/>
        <v>755847.87961927545</v>
      </c>
      <c r="AE38" s="41">
        <f t="shared" si="139"/>
        <v>757928.75088287413</v>
      </c>
      <c r="AF38" s="41">
        <f t="shared" si="139"/>
        <v>760015.14133067033</v>
      </c>
      <c r="AG38" s="41">
        <f t="shared" si="139"/>
        <v>762107.06537201779</v>
      </c>
      <c r="AH38" s="41">
        <f t="shared" si="139"/>
        <v>764204.53745345108</v>
      </c>
      <c r="AI38" s="41">
        <f t="shared" si="139"/>
        <v>766307.57205877942</v>
      </c>
      <c r="AJ38" s="41">
        <f t="shared" si="139"/>
        <v>768416.18370918301</v>
      </c>
      <c r="AK38" s="41">
        <f t="shared" si="139"/>
        <v>770530.38696330821</v>
      </c>
      <c r="AL38" s="41">
        <f t="shared" si="139"/>
        <v>772650.19641736313</v>
      </c>
      <c r="AM38" s="41">
        <f t="shared" si="139"/>
        <v>774775.62670521368</v>
      </c>
      <c r="AN38" s="41">
        <f t="shared" si="139"/>
        <v>776906.69249848055</v>
      </c>
      <c r="AO38" s="41">
        <f t="shared" si="139"/>
        <v>779043.40850663511</v>
      </c>
      <c r="AP38" s="41">
        <f t="shared" si="139"/>
        <v>781185.7894770964</v>
      </c>
      <c r="AQ38" s="41">
        <f t="shared" si="139"/>
        <v>783333.85019532801</v>
      </c>
      <c r="AR38" s="41">
        <f t="shared" si="139"/>
        <v>785487.60548493592</v>
      </c>
      <c r="AS38" s="41">
        <f t="shared" si="139"/>
        <v>787647.07020776416</v>
      </c>
      <c r="AT38" s="41">
        <f t="shared" si="139"/>
        <v>789812.25926399615</v>
      </c>
      <c r="AU38" s="41">
        <f t="shared" si="139"/>
        <v>791983.18759224843</v>
      </c>
      <c r="AV38" s="41">
        <f t="shared" si="139"/>
        <v>794159.870169673</v>
      </c>
      <c r="AW38" s="41">
        <f t="shared" si="139"/>
        <v>796342.32201205217</v>
      </c>
      <c r="AX38" s="41">
        <f t="shared" si="139"/>
        <v>798530.55817389954</v>
      </c>
      <c r="AY38" s="41">
        <f t="shared" si="139"/>
        <v>800724.59374855948</v>
      </c>
      <c r="AZ38" s="41">
        <f t="shared" si="139"/>
        <v>802924.44386830472</v>
      </c>
      <c r="BA38" s="41">
        <f t="shared" si="139"/>
        <v>805130.12370443624</v>
      </c>
      <c r="BB38" s="41">
        <f t="shared" si="139"/>
        <v>807341.6484673837</v>
      </c>
      <c r="BC38" s="41">
        <f t="shared" si="139"/>
        <v>809559.03340680536</v>
      </c>
      <c r="BD38" s="41">
        <f t="shared" si="139"/>
        <v>811782.2938116882</v>
      </c>
      <c r="BE38" s="41">
        <f t="shared" si="139"/>
        <v>814011.44501044787</v>
      </c>
      <c r="BF38" s="41">
        <f t="shared" si="139"/>
        <v>816246.50237103109</v>
      </c>
      <c r="BG38" s="41">
        <f t="shared" si="139"/>
        <v>818487.48130101454</v>
      </c>
      <c r="BH38" s="41">
        <f t="shared" si="139"/>
        <v>820734.39724770747</v>
      </c>
      <c r="BI38" s="41">
        <f t="shared" si="139"/>
        <v>822987.26569825376</v>
      </c>
      <c r="BJ38" s="41">
        <f t="shared" si="139"/>
        <v>825246.10217973276</v>
      </c>
      <c r="BK38" s="41">
        <f t="shared" si="139"/>
        <v>827510.92225926067</v>
      </c>
      <c r="BL38" s="41">
        <f t="shared" si="139"/>
        <v>829781.7415440951</v>
      </c>
      <c r="BM38" s="41">
        <f t="shared" si="139"/>
        <v>832058.57568173588</v>
      </c>
      <c r="BN38" s="41">
        <f t="shared" si="139"/>
        <v>834341.44036002853</v>
      </c>
      <c r="BO38" s="41">
        <f t="shared" si="139"/>
        <v>836630.35130726686</v>
      </c>
      <c r="BP38" s="41">
        <f t="shared" ref="BP38:DR38" si="140">BP32+BP34+SUM(BP36:BP37)</f>
        <v>838925.32429229782</v>
      </c>
      <c r="BQ38" s="41">
        <f t="shared" si="140"/>
        <v>841226.37512462318</v>
      </c>
      <c r="BR38" s="41">
        <f t="shared" si="140"/>
        <v>843533.51965450461</v>
      </c>
      <c r="BS38" s="41">
        <f t="shared" si="140"/>
        <v>845846.7737730681</v>
      </c>
      <c r="BT38" s="41">
        <f t="shared" si="140"/>
        <v>848166.1534124068</v>
      </c>
      <c r="BU38" s="41">
        <f t="shared" si="140"/>
        <v>850491.67454568809</v>
      </c>
      <c r="BV38" s="41">
        <f t="shared" si="140"/>
        <v>852823.35318725603</v>
      </c>
      <c r="BW38" s="41">
        <f t="shared" si="140"/>
        <v>855161.2053927388</v>
      </c>
      <c r="BX38" s="41">
        <f t="shared" si="140"/>
        <v>857505.24725915259</v>
      </c>
      <c r="BY38" s="41">
        <f t="shared" si="140"/>
        <v>859855.49492500862</v>
      </c>
      <c r="BZ38" s="41">
        <f t="shared" si="140"/>
        <v>862211.964570418</v>
      </c>
      <c r="CA38" s="41">
        <f t="shared" si="140"/>
        <v>864574.67241719889</v>
      </c>
      <c r="CB38" s="41">
        <f t="shared" si="140"/>
        <v>866943.63472898235</v>
      </c>
      <c r="CC38" s="41">
        <f t="shared" si="140"/>
        <v>869318.86781132023</v>
      </c>
      <c r="CD38" s="41">
        <f t="shared" si="140"/>
        <v>871700.38801179116</v>
      </c>
      <c r="CE38" s="41">
        <f t="shared" si="140"/>
        <v>874088.21172010875</v>
      </c>
      <c r="CF38" s="41">
        <f t="shared" si="140"/>
        <v>876482.35536822886</v>
      </c>
      <c r="CG38" s="41">
        <f t="shared" si="140"/>
        <v>878882.83543045679</v>
      </c>
      <c r="CH38" s="41">
        <f t="shared" si="140"/>
        <v>881289.66842355812</v>
      </c>
      <c r="CI38" s="41">
        <f t="shared" si="140"/>
        <v>883702.87090686371</v>
      </c>
      <c r="CJ38" s="41">
        <f t="shared" si="140"/>
        <v>886122.45948238031</v>
      </c>
      <c r="CK38" s="41">
        <f t="shared" si="140"/>
        <v>888548.45079490007</v>
      </c>
      <c r="CL38" s="41">
        <f t="shared" si="140"/>
        <v>890980.86153210909</v>
      </c>
      <c r="CM38" s="41">
        <f t="shared" si="140"/>
        <v>893419.70842469658</v>
      </c>
      <c r="CN38" s="41">
        <f t="shared" si="140"/>
        <v>895865.00824646547</v>
      </c>
      <c r="CO38" s="41">
        <f t="shared" si="140"/>
        <v>898316.77781444252</v>
      </c>
      <c r="CP38" s="41">
        <f t="shared" si="140"/>
        <v>900775.03398898803</v>
      </c>
      <c r="CQ38" s="41">
        <f t="shared" si="140"/>
        <v>903239.79367390717</v>
      </c>
      <c r="CR38" s="41">
        <f t="shared" si="140"/>
        <v>905711.07381656172</v>
      </c>
      <c r="CS38" s="41">
        <f t="shared" si="140"/>
        <v>908188.89140797919</v>
      </c>
      <c r="CT38" s="41">
        <f t="shared" si="140"/>
        <v>910673.26348296658</v>
      </c>
      <c r="CU38" s="41">
        <f t="shared" si="140"/>
        <v>913164.20712022099</v>
      </c>
      <c r="CV38" s="41">
        <f t="shared" si="140"/>
        <v>915661.73944244138</v>
      </c>
      <c r="CW38" s="41">
        <f t="shared" si="140"/>
        <v>918165.87761644204</v>
      </c>
      <c r="CX38" s="41">
        <f t="shared" si="140"/>
        <v>920676.63885326521</v>
      </c>
      <c r="CY38" s="41">
        <f t="shared" si="140"/>
        <v>923194.04040829348</v>
      </c>
      <c r="CZ38" s="41">
        <f t="shared" si="140"/>
        <v>925718.09958136338</v>
      </c>
      <c r="DA38" s="41">
        <f t="shared" si="140"/>
        <v>928248.83371687762</v>
      </c>
      <c r="DB38" s="41">
        <f t="shared" si="140"/>
        <v>930786.26020392124</v>
      </c>
      <c r="DC38" s="41">
        <f t="shared" si="140"/>
        <v>933330.39647637436</v>
      </c>
      <c r="DD38" s="41">
        <f t="shared" si="140"/>
        <v>935881.26001302665</v>
      </c>
      <c r="DE38" s="41">
        <f t="shared" si="140"/>
        <v>938438.86833769223</v>
      </c>
      <c r="DF38" s="41">
        <f t="shared" si="140"/>
        <v>941003.23901932477</v>
      </c>
      <c r="DG38" s="41">
        <f t="shared" si="140"/>
        <v>943574.38967213244</v>
      </c>
      <c r="DH38" s="41">
        <f t="shared" si="140"/>
        <v>946152.3379556936</v>
      </c>
      <c r="DI38" s="41">
        <f t="shared" si="140"/>
        <v>948737.10157507251</v>
      </c>
      <c r="DJ38" s="41">
        <f t="shared" si="140"/>
        <v>951328.69828093634</v>
      </c>
      <c r="DK38" s="41">
        <f t="shared" si="140"/>
        <v>953927.14586967032</v>
      </c>
      <c r="DL38" s="41">
        <f t="shared" si="140"/>
        <v>956532.46218349552</v>
      </c>
      <c r="DM38" s="41">
        <f t="shared" si="140"/>
        <v>959144.66511058563</v>
      </c>
      <c r="DN38" s="41">
        <f t="shared" si="140"/>
        <v>961763.77258518431</v>
      </c>
      <c r="DO38" s="41">
        <f t="shared" si="140"/>
        <v>964389.80258772173</v>
      </c>
      <c r="DP38" s="41">
        <f t="shared" si="140"/>
        <v>967022.77314493479</v>
      </c>
      <c r="DQ38" s="41">
        <f t="shared" si="140"/>
        <v>969662.70232998393</v>
      </c>
      <c r="DR38" s="41">
        <f t="shared" si="140"/>
        <v>972309.60826257116</v>
      </c>
    </row>
    <row r="39" spans="1:122" outlineLevel="1" x14ac:dyDescent="0.2">
      <c r="A39" s="52" t="s">
        <v>27</v>
      </c>
      <c r="B39" s="45"/>
      <c r="C39" s="54">
        <f t="array" ref="C39:DR39">TRANSPOSE($D$62:$D$181)</f>
        <v>-318880.77280067449</v>
      </c>
      <c r="D39" s="54">
        <v>-318880.77280067449</v>
      </c>
      <c r="E39" s="54">
        <v>-318712.61863029411</v>
      </c>
      <c r="F39" s="54">
        <v>-318444.68098761793</v>
      </c>
      <c r="G39" s="54">
        <v>-317657.56195082056</v>
      </c>
      <c r="H39" s="54">
        <v>-316160.56477111869</v>
      </c>
      <c r="I39" s="54">
        <v>-314610.23011561751</v>
      </c>
      <c r="J39" s="54">
        <v>-313877.18864059803</v>
      </c>
      <c r="K39" s="54">
        <v>-313900.92628034216</v>
      </c>
      <c r="L39" s="54">
        <v>-314575.32491094066</v>
      </c>
      <c r="M39" s="54">
        <v>-314804.30025959463</v>
      </c>
      <c r="N39" s="54">
        <v>-313814.35336984531</v>
      </c>
      <c r="O39" s="54">
        <v>-311816.63112310111</v>
      </c>
      <c r="P39" s="54">
        <v>-309390.89908177045</v>
      </c>
      <c r="Q39" s="54">
        <v>-306814.88775613846</v>
      </c>
      <c r="R39" s="54">
        <v>-304570.76520533179</v>
      </c>
      <c r="S39" s="54">
        <v>-302796.54458400642</v>
      </c>
      <c r="T39" s="54">
        <v>-301319.82272565074</v>
      </c>
      <c r="U39" s="54">
        <v>-300349.87557556509</v>
      </c>
      <c r="V39" s="54">
        <v>-299763.09451576235</v>
      </c>
      <c r="W39" s="54">
        <v>-299234.32502501074</v>
      </c>
      <c r="X39" s="54">
        <v>-298933.55420137837</v>
      </c>
      <c r="Y39" s="54">
        <v>-298821.63657174743</v>
      </c>
      <c r="Z39" s="54">
        <v>-298651.6586584929</v>
      </c>
      <c r="AA39" s="54">
        <v>-298608.28922631254</v>
      </c>
      <c r="AB39" s="54">
        <v>-298662.15122750861</v>
      </c>
      <c r="AC39" s="54">
        <v>-298604.09217192524</v>
      </c>
      <c r="AD39" s="54">
        <v>-298625.77692903462</v>
      </c>
      <c r="AE39" s="54">
        <v>-298725.10635082028</v>
      </c>
      <c r="AF39" s="54">
        <v>-298718.8108609253</v>
      </c>
      <c r="AG39" s="54">
        <v>-298785.96249619179</v>
      </c>
      <c r="AH39" s="54">
        <v>-298934.95316177676</v>
      </c>
      <c r="AI39" s="54">
        <v>-298984.61609654571</v>
      </c>
      <c r="AJ39" s="54">
        <v>-299112.61913202179</v>
      </c>
      <c r="AK39" s="54">
        <v>-299322.45571558643</v>
      </c>
      <c r="AL39" s="54">
        <v>-299426.67249382182</v>
      </c>
      <c r="AM39" s="54">
        <v>-299615.51820884261</v>
      </c>
      <c r="AN39" s="54">
        <v>-299910.66808354115</v>
      </c>
      <c r="AO39" s="54">
        <v>-300117.68610256049</v>
      </c>
      <c r="AP39" s="54">
        <v>-300422.60823266522</v>
      </c>
      <c r="AQ39" s="54">
        <v>-300832.41634538909</v>
      </c>
      <c r="AR39" s="54">
        <v>-301165.2824741386</v>
      </c>
      <c r="AS39" s="54">
        <v>-301604.42066876555</v>
      </c>
      <c r="AT39" s="54">
        <v>-302154.70770118316</v>
      </c>
      <c r="AU39" s="54">
        <v>-302632.9440241775</v>
      </c>
      <c r="AV39" s="54">
        <v>-303220.91154193709</v>
      </c>
      <c r="AW39" s="54">
        <v>-303917.18782739388</v>
      </c>
      <c r="AX39" s="54">
        <v>-304521.83613906277</v>
      </c>
      <c r="AY39" s="54">
        <v>-305199.82638010109</v>
      </c>
      <c r="AZ39" s="54">
        <v>-305939.95796870365</v>
      </c>
      <c r="BA39" s="54">
        <v>-306566.11559900339</v>
      </c>
      <c r="BB39" s="54">
        <v>-307241.13656145422</v>
      </c>
      <c r="BC39" s="54">
        <v>-307969.8992107159</v>
      </c>
      <c r="BD39" s="54">
        <v>-308583.32165201916</v>
      </c>
      <c r="BE39" s="54">
        <v>-309250.48709739186</v>
      </c>
      <c r="BF39" s="54">
        <v>-309972.08052667917</v>
      </c>
      <c r="BG39" s="54">
        <v>-310569.98249091732</v>
      </c>
      <c r="BH39" s="54">
        <v>-311213.23568636656</v>
      </c>
      <c r="BI39" s="54">
        <v>-311900.43242379656</v>
      </c>
      <c r="BJ39" s="54">
        <v>-312454.89544406207</v>
      </c>
      <c r="BK39" s="54">
        <v>-313056.1019575306</v>
      </c>
      <c r="BL39" s="54">
        <v>-312859.28341717744</v>
      </c>
      <c r="BM39" s="54">
        <v>-312537.13821767515</v>
      </c>
      <c r="BN39" s="54">
        <v>-312267.29067268019</v>
      </c>
      <c r="BO39" s="54">
        <v>-312051.58323235839</v>
      </c>
      <c r="BP39" s="54">
        <v>-311705.65192255529</v>
      </c>
      <c r="BQ39" s="54">
        <v>-311404.83530553745</v>
      </c>
      <c r="BR39" s="54">
        <v>-311148.23465146741</v>
      </c>
      <c r="BS39" s="54">
        <v>-310759.3798612681</v>
      </c>
      <c r="BT39" s="54">
        <v>-310416.82578008954</v>
      </c>
      <c r="BU39" s="54">
        <v>-310111.43802257034</v>
      </c>
      <c r="BV39" s="54">
        <v>-309669.07740597153</v>
      </c>
      <c r="BW39" s="54">
        <v>-309222.25860729488</v>
      </c>
      <c r="BX39" s="54">
        <v>-308923.8545228357</v>
      </c>
      <c r="BY39" s="54">
        <v>-308447.57513162174</v>
      </c>
      <c r="BZ39" s="54">
        <v>-308024.01668764057</v>
      </c>
      <c r="CA39" s="54">
        <v>-307662.43641944544</v>
      </c>
      <c r="CB39" s="54">
        <v>-307199.927290063</v>
      </c>
      <c r="CC39" s="54">
        <v>-306803.97089368448</v>
      </c>
      <c r="CD39" s="54">
        <v>-306466.82971307816</v>
      </c>
      <c r="CE39" s="54">
        <v>-306021.09854396724</v>
      </c>
      <c r="CF39" s="54">
        <v>-305632.71419363655</v>
      </c>
      <c r="CG39" s="54">
        <v>-305293.34466537705</v>
      </c>
      <c r="CH39" s="54">
        <v>-304832.52065257798</v>
      </c>
      <c r="CI39" s="54">
        <v>-304420.01451160799</v>
      </c>
      <c r="CJ39" s="54">
        <v>-304049.57942676818</v>
      </c>
      <c r="CK39" s="54">
        <v>-303560.38228518312</v>
      </c>
      <c r="CL39" s="54">
        <v>-303119.25432132318</v>
      </c>
      <c r="CM39" s="54">
        <v>-302718.65272149903</v>
      </c>
      <c r="CN39" s="54">
        <v>-302195.33457531611</v>
      </c>
      <c r="CO39" s="54">
        <v>-301712.57726524415</v>
      </c>
      <c r="CP39" s="54">
        <v>-301266.2127337663</v>
      </c>
      <c r="CQ39" s="54">
        <v>-300691.96165926836</v>
      </c>
      <c r="CR39" s="54">
        <v>-300156.81475678564</v>
      </c>
      <c r="CS39" s="54">
        <v>-299659.25754885125</v>
      </c>
      <c r="CT39" s="54">
        <v>-299036.59996120946</v>
      </c>
      <c r="CU39" s="54">
        <v>-298460.10388274898</v>
      </c>
      <c r="CV39" s="54">
        <v>-297933.44774636946</v>
      </c>
      <c r="CW39" s="54">
        <v>-297309.15579139889</v>
      </c>
      <c r="CX39" s="54">
        <v>-296750.21831352887</v>
      </c>
      <c r="CY39" s="54">
        <v>-296260.19225696457</v>
      </c>
      <c r="CZ39" s="54">
        <v>-295686.54140713566</v>
      </c>
      <c r="DA39" s="54">
        <v>-295177.6593580948</v>
      </c>
      <c r="DB39" s="54">
        <v>-294737.72077480861</v>
      </c>
      <c r="DC39" s="54">
        <v>-294211.22531962959</v>
      </c>
      <c r="DD39" s="54">
        <v>-293745.05857968662</v>
      </c>
      <c r="DE39" s="54">
        <v>-293336.33148829645</v>
      </c>
      <c r="DF39" s="54">
        <v>-292827.32834031049</v>
      </c>
      <c r="DG39" s="54">
        <v>-292359.01708878152</v>
      </c>
      <c r="DH39" s="54">
        <v>-291924.15824592771</v>
      </c>
      <c r="DI39" s="54">
        <v>-291370.56361278956</v>
      </c>
      <c r="DJ39" s="54">
        <v>-290838.44744555134</v>
      </c>
      <c r="DK39" s="54">
        <v>-290326.41078538826</v>
      </c>
      <c r="DL39" s="54">
        <v>-289681.37797741033</v>
      </c>
      <c r="DM39" s="54">
        <v>-289046.57071851392</v>
      </c>
      <c r="DN39" s="54">
        <v>-288419.40012145374</v>
      </c>
      <c r="DO39" s="54">
        <v>-287635.89271665178</v>
      </c>
      <c r="DP39" s="54">
        <v>-286846.03573388292</v>
      </c>
      <c r="DQ39" s="54">
        <v>-286049.85424575006</v>
      </c>
      <c r="DR39" s="54">
        <v>-285092.63562894589</v>
      </c>
    </row>
    <row r="40" spans="1:122" outlineLevel="1" x14ac:dyDescent="0.2">
      <c r="A40" s="23" t="s">
        <v>10</v>
      </c>
      <c r="B40" s="38">
        <f t="shared" ref="B40:AG40" si="141">SUM(B38:B39)</f>
        <v>0</v>
      </c>
      <c r="C40" s="24">
        <f t="shared" si="141"/>
        <v>382818.18553265888</v>
      </c>
      <c r="D40" s="24">
        <f t="shared" si="141"/>
        <v>384755.35226752335</v>
      </c>
      <c r="E40" s="24">
        <f t="shared" si="141"/>
        <v>386865.81701761112</v>
      </c>
      <c r="F40" s="24">
        <f t="shared" si="141"/>
        <v>389081.22252540034</v>
      </c>
      <c r="G40" s="24">
        <f t="shared" si="141"/>
        <v>391820.9801879825</v>
      </c>
      <c r="H40" s="24">
        <f t="shared" si="141"/>
        <v>395275.80026419705</v>
      </c>
      <c r="I40" s="24">
        <f t="shared" si="141"/>
        <v>398789.15563187457</v>
      </c>
      <c r="J40" s="24">
        <f t="shared" si="141"/>
        <v>401490.42921464046</v>
      </c>
      <c r="K40" s="24">
        <f t="shared" si="141"/>
        <v>403440.14869317634</v>
      </c>
      <c r="L40" s="24">
        <f t="shared" si="141"/>
        <v>404744.4458415035</v>
      </c>
      <c r="M40" s="24">
        <f t="shared" si="141"/>
        <v>406499.41861777188</v>
      </c>
      <c r="N40" s="24">
        <f t="shared" si="141"/>
        <v>409478.57969911874</v>
      </c>
      <c r="O40" s="24">
        <f t="shared" si="141"/>
        <v>413470.79596023366</v>
      </c>
      <c r="P40" s="24">
        <f t="shared" si="141"/>
        <v>417896.31563031545</v>
      </c>
      <c r="Q40" s="24">
        <f t="shared" si="141"/>
        <v>422477.42202628579</v>
      </c>
      <c r="R40" s="24">
        <f t="shared" si="141"/>
        <v>426731.96095191623</v>
      </c>
      <c r="S40" s="24">
        <f t="shared" si="141"/>
        <v>430521.93315123231</v>
      </c>
      <c r="T40" s="24">
        <f t="shared" si="141"/>
        <v>434019.75572530052</v>
      </c>
      <c r="U40" s="24">
        <f t="shared" si="141"/>
        <v>437016.16669934132</v>
      </c>
      <c r="V40" s="24">
        <f t="shared" si="141"/>
        <v>439634.7886979208</v>
      </c>
      <c r="W40" s="24">
        <f t="shared" si="141"/>
        <v>442200.79028499965</v>
      </c>
      <c r="X40" s="24">
        <f t="shared" si="141"/>
        <v>444544.19844148087</v>
      </c>
      <c r="Y40" s="24">
        <f t="shared" si="141"/>
        <v>446704.17275578907</v>
      </c>
      <c r="Z40" s="24">
        <f t="shared" si="141"/>
        <v>448927.64085728402</v>
      </c>
      <c r="AA40" s="24">
        <f t="shared" si="141"/>
        <v>451029.94816952397</v>
      </c>
      <c r="AB40" s="24">
        <f t="shared" si="141"/>
        <v>453040.48596507771</v>
      </c>
      <c r="AC40" s="24">
        <f t="shared" si="141"/>
        <v>455168.42099568003</v>
      </c>
      <c r="AD40" s="24">
        <f t="shared" si="141"/>
        <v>457222.10269024083</v>
      </c>
      <c r="AE40" s="24">
        <f t="shared" si="141"/>
        <v>459203.64453205385</v>
      </c>
      <c r="AF40" s="24">
        <f t="shared" si="141"/>
        <v>461296.33046974504</v>
      </c>
      <c r="AG40" s="24">
        <f t="shared" si="141"/>
        <v>463321.10287582601</v>
      </c>
      <c r="AH40" s="24">
        <f t="shared" ref="AH40:BM40" si="142">SUM(AH38:AH39)</f>
        <v>465269.58429167431</v>
      </c>
      <c r="AI40" s="24">
        <f t="shared" si="142"/>
        <v>467322.95596223371</v>
      </c>
      <c r="AJ40" s="24">
        <f t="shared" si="142"/>
        <v>469303.56457716122</v>
      </c>
      <c r="AK40" s="24">
        <f t="shared" si="142"/>
        <v>471207.93124772178</v>
      </c>
      <c r="AL40" s="24">
        <f t="shared" si="142"/>
        <v>473223.5239235413</v>
      </c>
      <c r="AM40" s="24">
        <f t="shared" si="142"/>
        <v>475160.10849637107</v>
      </c>
      <c r="AN40" s="24">
        <f t="shared" si="142"/>
        <v>476996.0244149394</v>
      </c>
      <c r="AO40" s="24">
        <f t="shared" si="142"/>
        <v>478925.72240407462</v>
      </c>
      <c r="AP40" s="24">
        <f t="shared" si="142"/>
        <v>480763.18124443118</v>
      </c>
      <c r="AQ40" s="24">
        <f t="shared" si="142"/>
        <v>482501.43384993891</v>
      </c>
      <c r="AR40" s="24">
        <f t="shared" si="142"/>
        <v>484322.32301079732</v>
      </c>
      <c r="AS40" s="24">
        <f t="shared" si="142"/>
        <v>486042.64953899861</v>
      </c>
      <c r="AT40" s="24">
        <f t="shared" si="142"/>
        <v>487657.55156281299</v>
      </c>
      <c r="AU40" s="24">
        <f t="shared" si="142"/>
        <v>489350.24356807093</v>
      </c>
      <c r="AV40" s="24">
        <f t="shared" si="142"/>
        <v>490938.9586277359</v>
      </c>
      <c r="AW40" s="24">
        <f t="shared" si="142"/>
        <v>492425.13418465829</v>
      </c>
      <c r="AX40" s="24">
        <f t="shared" si="142"/>
        <v>494008.72203483677</v>
      </c>
      <c r="AY40" s="24">
        <f t="shared" si="142"/>
        <v>495524.76736845839</v>
      </c>
      <c r="AZ40" s="24">
        <f t="shared" si="142"/>
        <v>496984.48589960107</v>
      </c>
      <c r="BA40" s="24">
        <f t="shared" si="142"/>
        <v>498564.00810543285</v>
      </c>
      <c r="BB40" s="24">
        <f t="shared" si="142"/>
        <v>500100.51190592948</v>
      </c>
      <c r="BC40" s="24">
        <f t="shared" si="142"/>
        <v>501589.13419608946</v>
      </c>
      <c r="BD40" s="24">
        <f t="shared" si="142"/>
        <v>503198.97215966904</v>
      </c>
      <c r="BE40" s="24">
        <f t="shared" si="142"/>
        <v>504760.95791305602</v>
      </c>
      <c r="BF40" s="24">
        <f t="shared" si="142"/>
        <v>506274.42184435192</v>
      </c>
      <c r="BG40" s="24">
        <f t="shared" si="142"/>
        <v>507917.49881009723</v>
      </c>
      <c r="BH40" s="24">
        <f t="shared" si="142"/>
        <v>509521.16156134091</v>
      </c>
      <c r="BI40" s="24">
        <f t="shared" si="142"/>
        <v>511086.8332744572</v>
      </c>
      <c r="BJ40" s="24">
        <f t="shared" si="142"/>
        <v>512791.20673567068</v>
      </c>
      <c r="BK40" s="24">
        <f t="shared" si="142"/>
        <v>514454.82030173007</v>
      </c>
      <c r="BL40" s="24">
        <f t="shared" si="142"/>
        <v>516922.45812691766</v>
      </c>
      <c r="BM40" s="24">
        <f t="shared" si="142"/>
        <v>519521.43746406073</v>
      </c>
      <c r="BN40" s="24">
        <f t="shared" ref="BN40:CS40" si="143">SUM(BN38:BN39)</f>
        <v>522074.14968734834</v>
      </c>
      <c r="BO40" s="24">
        <f t="shared" si="143"/>
        <v>524578.76807490853</v>
      </c>
      <c r="BP40" s="24">
        <f t="shared" si="143"/>
        <v>527219.67236974253</v>
      </c>
      <c r="BQ40" s="24">
        <f t="shared" si="143"/>
        <v>529821.53981908574</v>
      </c>
      <c r="BR40" s="24">
        <f t="shared" si="143"/>
        <v>532385.28500303719</v>
      </c>
      <c r="BS40" s="24">
        <f t="shared" si="143"/>
        <v>535087.3939118</v>
      </c>
      <c r="BT40" s="24">
        <f t="shared" si="143"/>
        <v>537749.32763231732</v>
      </c>
      <c r="BU40" s="24">
        <f t="shared" si="143"/>
        <v>540380.23652311775</v>
      </c>
      <c r="BV40" s="24">
        <f t="shared" si="143"/>
        <v>543154.27578128455</v>
      </c>
      <c r="BW40" s="24">
        <f t="shared" si="143"/>
        <v>545938.94678544393</v>
      </c>
      <c r="BX40" s="24">
        <f t="shared" si="143"/>
        <v>548581.39273631689</v>
      </c>
      <c r="BY40" s="24">
        <f t="shared" si="143"/>
        <v>551407.91979338694</v>
      </c>
      <c r="BZ40" s="24">
        <f t="shared" si="143"/>
        <v>554187.94788277743</v>
      </c>
      <c r="CA40" s="24">
        <f t="shared" si="143"/>
        <v>556912.23599775345</v>
      </c>
      <c r="CB40" s="24">
        <f t="shared" si="143"/>
        <v>559743.70743891934</v>
      </c>
      <c r="CC40" s="24">
        <f t="shared" si="143"/>
        <v>562514.89691763581</v>
      </c>
      <c r="CD40" s="24">
        <f t="shared" si="143"/>
        <v>565233.55829871306</v>
      </c>
      <c r="CE40" s="24">
        <f t="shared" si="143"/>
        <v>568067.11317614152</v>
      </c>
      <c r="CF40" s="24">
        <f t="shared" si="143"/>
        <v>570849.64117459231</v>
      </c>
      <c r="CG40" s="24">
        <f t="shared" si="143"/>
        <v>573589.49076507974</v>
      </c>
      <c r="CH40" s="24">
        <f t="shared" si="143"/>
        <v>576457.14777098014</v>
      </c>
      <c r="CI40" s="24">
        <f t="shared" si="143"/>
        <v>579282.85639525577</v>
      </c>
      <c r="CJ40" s="24">
        <f t="shared" si="143"/>
        <v>582072.88005561219</v>
      </c>
      <c r="CK40" s="24">
        <f t="shared" si="143"/>
        <v>584988.06850971701</v>
      </c>
      <c r="CL40" s="24">
        <f t="shared" si="143"/>
        <v>587861.60721078585</v>
      </c>
      <c r="CM40" s="24">
        <f t="shared" si="143"/>
        <v>590701.05570319761</v>
      </c>
      <c r="CN40" s="24">
        <f t="shared" si="143"/>
        <v>593669.67367114942</v>
      </c>
      <c r="CO40" s="24">
        <f t="shared" si="143"/>
        <v>596604.20054919831</v>
      </c>
      <c r="CP40" s="24">
        <f t="shared" si="143"/>
        <v>599508.82125522173</v>
      </c>
      <c r="CQ40" s="24">
        <f t="shared" si="143"/>
        <v>602547.83201463881</v>
      </c>
      <c r="CR40" s="24">
        <f t="shared" si="143"/>
        <v>605554.25905977609</v>
      </c>
      <c r="CS40" s="24">
        <f t="shared" si="143"/>
        <v>608529.63385912799</v>
      </c>
      <c r="CT40" s="24">
        <f t="shared" ref="CT40:DR40" si="144">SUM(CT38:CT39)</f>
        <v>611636.66352175712</v>
      </c>
      <c r="CU40" s="24">
        <f t="shared" si="144"/>
        <v>614704.10323747201</v>
      </c>
      <c r="CV40" s="24">
        <f t="shared" si="144"/>
        <v>617728.29169607186</v>
      </c>
      <c r="CW40" s="24">
        <f t="shared" si="144"/>
        <v>620856.72182504321</v>
      </c>
      <c r="CX40" s="24">
        <f t="shared" si="144"/>
        <v>623926.42053973628</v>
      </c>
      <c r="CY40" s="24">
        <f t="shared" si="144"/>
        <v>626933.84815132897</v>
      </c>
      <c r="CZ40" s="24">
        <f t="shared" si="144"/>
        <v>630031.55817422771</v>
      </c>
      <c r="DA40" s="24">
        <f t="shared" si="144"/>
        <v>633071.17435878282</v>
      </c>
      <c r="DB40" s="24">
        <f t="shared" si="144"/>
        <v>636048.53942911257</v>
      </c>
      <c r="DC40" s="24">
        <f t="shared" si="144"/>
        <v>639119.17115674471</v>
      </c>
      <c r="DD40" s="24">
        <f t="shared" si="144"/>
        <v>642136.20143334009</v>
      </c>
      <c r="DE40" s="24">
        <f t="shared" si="144"/>
        <v>645102.53684939584</v>
      </c>
      <c r="DF40" s="24">
        <f t="shared" si="144"/>
        <v>648175.91067901428</v>
      </c>
      <c r="DG40" s="24">
        <f t="shared" si="144"/>
        <v>651215.37258335087</v>
      </c>
      <c r="DH40" s="24">
        <f t="shared" si="144"/>
        <v>654228.17970976583</v>
      </c>
      <c r="DI40" s="24">
        <f t="shared" si="144"/>
        <v>657366.53796228301</v>
      </c>
      <c r="DJ40" s="24">
        <f t="shared" si="144"/>
        <v>660490.25083538494</v>
      </c>
      <c r="DK40" s="24">
        <f t="shared" si="144"/>
        <v>663600.735084282</v>
      </c>
      <c r="DL40" s="24">
        <f t="shared" si="144"/>
        <v>666851.08420608519</v>
      </c>
      <c r="DM40" s="24">
        <f t="shared" si="144"/>
        <v>670098.09439207171</v>
      </c>
      <c r="DN40" s="24">
        <f t="shared" si="144"/>
        <v>673344.37246373063</v>
      </c>
      <c r="DO40" s="24">
        <f t="shared" si="144"/>
        <v>676753.90987106995</v>
      </c>
      <c r="DP40" s="24">
        <f t="shared" si="144"/>
        <v>680176.73741105187</v>
      </c>
      <c r="DQ40" s="24">
        <f t="shared" si="144"/>
        <v>683612.84808423393</v>
      </c>
      <c r="DR40" s="24">
        <f t="shared" si="144"/>
        <v>687216.97263362526</v>
      </c>
    </row>
    <row r="41" spans="1:122" outlineLevel="1" x14ac:dyDescent="0.2">
      <c r="A41" s="16" t="s">
        <v>45</v>
      </c>
      <c r="B41" s="37"/>
      <c r="C41" s="22">
        <f t="array" ref="C41:DQ41">TRANSPOSE($C$62:$C$180)</f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22">
        <v>0</v>
      </c>
      <c r="AI41" s="22">
        <v>0</v>
      </c>
      <c r="AJ41" s="22">
        <v>0</v>
      </c>
      <c r="AK41" s="22">
        <v>0</v>
      </c>
      <c r="AL41" s="22">
        <v>0</v>
      </c>
      <c r="AM41" s="22">
        <v>0</v>
      </c>
      <c r="AN41" s="22">
        <v>0</v>
      </c>
      <c r="AO41" s="22">
        <v>0</v>
      </c>
      <c r="AP41" s="22">
        <v>0</v>
      </c>
      <c r="AQ41" s="22">
        <v>0</v>
      </c>
      <c r="AR41" s="22">
        <v>0</v>
      </c>
      <c r="AS41" s="22">
        <v>0</v>
      </c>
      <c r="AT41" s="22">
        <v>0</v>
      </c>
      <c r="AU41" s="22">
        <v>0</v>
      </c>
      <c r="AV41" s="22">
        <v>0</v>
      </c>
      <c r="AW41" s="22">
        <v>0</v>
      </c>
      <c r="AX41" s="22">
        <v>0</v>
      </c>
      <c r="AY41" s="22">
        <v>0</v>
      </c>
      <c r="AZ41" s="22">
        <v>0</v>
      </c>
      <c r="BA41" s="22">
        <v>0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-118788.46040449987</v>
      </c>
      <c r="BL41" s="22">
        <v>-118859.44974144647</v>
      </c>
      <c r="BM41" s="22">
        <v>-118967.87823174856</v>
      </c>
      <c r="BN41" s="22">
        <v>-119061.36195944107</v>
      </c>
      <c r="BO41" s="22">
        <v>-119139.49003723802</v>
      </c>
      <c r="BP41" s="22">
        <v>-119256.25595902718</v>
      </c>
      <c r="BQ41" s="22">
        <v>-119360.22746953621</v>
      </c>
      <c r="BR41" s="22">
        <v>-119451.77576961857</v>
      </c>
      <c r="BS41" s="22">
        <v>-119582.27706952556</v>
      </c>
      <c r="BT41" s="22">
        <v>-119699.64871804882</v>
      </c>
      <c r="BU41" s="22">
        <v>-119806.64480292083</v>
      </c>
      <c r="BV41" s="22">
        <v>-119953.6741046333</v>
      </c>
      <c r="BW41" s="22">
        <v>-120102.20900708056</v>
      </c>
      <c r="BX41" s="22">
        <v>-120208.21643674356</v>
      </c>
      <c r="BY41" s="22">
        <v>-120365.83074997716</v>
      </c>
      <c r="BZ41" s="22">
        <v>-120508.48723384352</v>
      </c>
      <c r="CA41" s="22">
        <v>-120633.65395769077</v>
      </c>
      <c r="CB41" s="22">
        <v>-120788.05677980304</v>
      </c>
      <c r="CC41" s="22">
        <v>-120923.66759229306</v>
      </c>
      <c r="CD41" s="22">
        <v>-121042.84593785059</v>
      </c>
      <c r="CE41" s="22">
        <v>-121193.3348152973</v>
      </c>
      <c r="CF41" s="22">
        <v>-121327.79060087292</v>
      </c>
      <c r="CG41" s="22">
        <v>-121448.71013792932</v>
      </c>
      <c r="CH41" s="22">
        <v>-121604.41127913835</v>
      </c>
      <c r="CI41" s="22">
        <v>-121746.70516916642</v>
      </c>
      <c r="CJ41" s="22">
        <v>-121877.46648989107</v>
      </c>
      <c r="CK41" s="22">
        <v>-122042.01530600773</v>
      </c>
      <c r="CL41" s="22">
        <v>-122193.2659381961</v>
      </c>
      <c r="CM41" s="22">
        <v>-122333.4447193153</v>
      </c>
      <c r="CN41" s="22">
        <v>-122508.28744755498</v>
      </c>
      <c r="CO41" s="22">
        <v>-122671.95562270633</v>
      </c>
      <c r="CP41" s="22">
        <v>-122825.70515017441</v>
      </c>
      <c r="CQ41" s="22">
        <v>-123015.29743709342</v>
      </c>
      <c r="CR41" s="22">
        <v>-123194.10594348359</v>
      </c>
      <c r="CS41" s="22">
        <v>-123362.63973747872</v>
      </c>
      <c r="CT41" s="22">
        <v>-123565.9754199921</v>
      </c>
      <c r="CU41" s="22">
        <v>-123756.56613771227</v>
      </c>
      <c r="CV41" s="22">
        <v>-123933.50194145963</v>
      </c>
      <c r="CW41" s="22">
        <v>-124137.45860724687</v>
      </c>
      <c r="CX41" s="22">
        <v>-124323.47628759997</v>
      </c>
      <c r="CY41" s="22">
        <v>-124490.73032410597</v>
      </c>
      <c r="CZ41" s="22">
        <v>-124681.0949606096</v>
      </c>
      <c r="DA41" s="22">
        <v>-124853.88211734922</v>
      </c>
      <c r="DB41" s="22">
        <v>-125008.11117406786</v>
      </c>
      <c r="DC41" s="22">
        <v>-125186.21033884116</v>
      </c>
      <c r="DD41" s="22">
        <v>-125348.14297526343</v>
      </c>
      <c r="DE41" s="22">
        <v>-125494.84278008154</v>
      </c>
      <c r="DF41" s="22">
        <v>-125669.03582721752</v>
      </c>
      <c r="DG41" s="22">
        <v>-125832.50527602833</v>
      </c>
      <c r="DH41" s="22">
        <v>-125987.30229377169</v>
      </c>
      <c r="DI41" s="22">
        <v>-126174.32881738142</v>
      </c>
      <c r="DJ41" s="22">
        <v>-126355.77708605901</v>
      </c>
      <c r="DK41" s="22">
        <v>-126532.07696348966</v>
      </c>
      <c r="DL41" s="22">
        <v>-126744.06947973421</v>
      </c>
      <c r="DM41" s="22">
        <v>-126953.35958810973</v>
      </c>
      <c r="DN41" s="22">
        <v>-127160.66126461186</v>
      </c>
      <c r="DO41" s="22">
        <v>-127409.42225599611</v>
      </c>
      <c r="DP41" s="22">
        <v>-127659.64702850179</v>
      </c>
      <c r="DQ41" s="22">
        <v>-127911.31599953865</v>
      </c>
      <c r="DR41" s="22">
        <f>-E181</f>
        <v>-79786006.907765582</v>
      </c>
    </row>
    <row r="42" spans="1:122" outlineLevel="1" x14ac:dyDescent="0.2">
      <c r="A42" s="16" t="s">
        <v>68</v>
      </c>
      <c r="B42" s="37">
        <f>-B53*$B$20</f>
        <v>-87159226.816118374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</row>
    <row r="43" spans="1:122" outlineLevel="1" x14ac:dyDescent="0.2">
      <c r="A43" s="16" t="s">
        <v>67</v>
      </c>
      <c r="B43" s="37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>
        <f>C53</f>
        <v>229890909.19115961</v>
      </c>
    </row>
    <row r="44" spans="1:122" s="23" customFormat="1" outlineLevel="1" x14ac:dyDescent="0.2">
      <c r="A44" s="48" t="s">
        <v>46</v>
      </c>
      <c r="B44" s="49">
        <f>SUM(B40:B43)</f>
        <v>-87159226.816118374</v>
      </c>
      <c r="C44" s="50">
        <f>SUM(C40:C43)</f>
        <v>382818.18553265888</v>
      </c>
      <c r="D44" s="50">
        <f t="shared" ref="D44:AI44" si="145">SUM(D40:D41)</f>
        <v>384755.35226752335</v>
      </c>
      <c r="E44" s="50">
        <f t="shared" si="145"/>
        <v>386865.81701761112</v>
      </c>
      <c r="F44" s="50">
        <f t="shared" si="145"/>
        <v>389081.22252540034</v>
      </c>
      <c r="G44" s="50">
        <f t="shared" si="145"/>
        <v>391820.9801879825</v>
      </c>
      <c r="H44" s="50">
        <f t="shared" si="145"/>
        <v>395275.80026419705</v>
      </c>
      <c r="I44" s="50">
        <f t="shared" si="145"/>
        <v>398789.15563187457</v>
      </c>
      <c r="J44" s="50">
        <f t="shared" si="145"/>
        <v>401490.42921464046</v>
      </c>
      <c r="K44" s="50">
        <f t="shared" si="145"/>
        <v>403440.14869317634</v>
      </c>
      <c r="L44" s="50">
        <f t="shared" si="145"/>
        <v>404744.4458415035</v>
      </c>
      <c r="M44" s="50">
        <f t="shared" si="145"/>
        <v>406499.41861777188</v>
      </c>
      <c r="N44" s="50">
        <f t="shared" si="145"/>
        <v>409478.57969911874</v>
      </c>
      <c r="O44" s="50">
        <f t="shared" si="145"/>
        <v>413470.79596023366</v>
      </c>
      <c r="P44" s="50">
        <f t="shared" si="145"/>
        <v>417896.31563031545</v>
      </c>
      <c r="Q44" s="50">
        <f t="shared" si="145"/>
        <v>422477.42202628579</v>
      </c>
      <c r="R44" s="50">
        <f t="shared" si="145"/>
        <v>426731.96095191623</v>
      </c>
      <c r="S44" s="50">
        <f t="shared" si="145"/>
        <v>430521.93315123231</v>
      </c>
      <c r="T44" s="50">
        <f t="shared" si="145"/>
        <v>434019.75572530052</v>
      </c>
      <c r="U44" s="50">
        <f t="shared" si="145"/>
        <v>437016.16669934132</v>
      </c>
      <c r="V44" s="50">
        <f t="shared" si="145"/>
        <v>439634.7886979208</v>
      </c>
      <c r="W44" s="50">
        <f t="shared" si="145"/>
        <v>442200.79028499965</v>
      </c>
      <c r="X44" s="50">
        <f t="shared" si="145"/>
        <v>444544.19844148087</v>
      </c>
      <c r="Y44" s="50">
        <f t="shared" si="145"/>
        <v>446704.17275578907</v>
      </c>
      <c r="Z44" s="50">
        <f t="shared" si="145"/>
        <v>448927.64085728402</v>
      </c>
      <c r="AA44" s="50">
        <f t="shared" si="145"/>
        <v>451029.94816952397</v>
      </c>
      <c r="AB44" s="50">
        <f t="shared" si="145"/>
        <v>453040.48596507771</v>
      </c>
      <c r="AC44" s="50">
        <f t="shared" si="145"/>
        <v>455168.42099568003</v>
      </c>
      <c r="AD44" s="50">
        <f t="shared" si="145"/>
        <v>457222.10269024083</v>
      </c>
      <c r="AE44" s="50">
        <f t="shared" si="145"/>
        <v>459203.64453205385</v>
      </c>
      <c r="AF44" s="50">
        <f t="shared" si="145"/>
        <v>461296.33046974504</v>
      </c>
      <c r="AG44" s="50">
        <f t="shared" si="145"/>
        <v>463321.10287582601</v>
      </c>
      <c r="AH44" s="50">
        <f t="shared" si="145"/>
        <v>465269.58429167431</v>
      </c>
      <c r="AI44" s="50">
        <f t="shared" si="145"/>
        <v>467322.95596223371</v>
      </c>
      <c r="AJ44" s="50">
        <f t="shared" ref="AJ44:BO44" si="146">SUM(AJ40:AJ41)</f>
        <v>469303.56457716122</v>
      </c>
      <c r="AK44" s="50">
        <f t="shared" si="146"/>
        <v>471207.93124772178</v>
      </c>
      <c r="AL44" s="50">
        <f t="shared" si="146"/>
        <v>473223.5239235413</v>
      </c>
      <c r="AM44" s="50">
        <f t="shared" si="146"/>
        <v>475160.10849637107</v>
      </c>
      <c r="AN44" s="50">
        <f t="shared" si="146"/>
        <v>476996.0244149394</v>
      </c>
      <c r="AO44" s="50">
        <f t="shared" si="146"/>
        <v>478925.72240407462</v>
      </c>
      <c r="AP44" s="50">
        <f t="shared" si="146"/>
        <v>480763.18124443118</v>
      </c>
      <c r="AQ44" s="50">
        <f t="shared" si="146"/>
        <v>482501.43384993891</v>
      </c>
      <c r="AR44" s="50">
        <f t="shared" si="146"/>
        <v>484322.32301079732</v>
      </c>
      <c r="AS44" s="50">
        <f t="shared" si="146"/>
        <v>486042.64953899861</v>
      </c>
      <c r="AT44" s="50">
        <f t="shared" si="146"/>
        <v>487657.55156281299</v>
      </c>
      <c r="AU44" s="50">
        <f t="shared" si="146"/>
        <v>489350.24356807093</v>
      </c>
      <c r="AV44" s="50">
        <f t="shared" si="146"/>
        <v>490938.9586277359</v>
      </c>
      <c r="AW44" s="50">
        <f t="shared" si="146"/>
        <v>492425.13418465829</v>
      </c>
      <c r="AX44" s="50">
        <f t="shared" si="146"/>
        <v>494008.72203483677</v>
      </c>
      <c r="AY44" s="50">
        <f t="shared" si="146"/>
        <v>495524.76736845839</v>
      </c>
      <c r="AZ44" s="50">
        <f t="shared" si="146"/>
        <v>496984.48589960107</v>
      </c>
      <c r="BA44" s="50">
        <f t="shared" si="146"/>
        <v>498564.00810543285</v>
      </c>
      <c r="BB44" s="50">
        <f t="shared" si="146"/>
        <v>500100.51190592948</v>
      </c>
      <c r="BC44" s="50">
        <f t="shared" si="146"/>
        <v>501589.13419608946</v>
      </c>
      <c r="BD44" s="50">
        <f t="shared" si="146"/>
        <v>503198.97215966904</v>
      </c>
      <c r="BE44" s="50">
        <f t="shared" si="146"/>
        <v>504760.95791305602</v>
      </c>
      <c r="BF44" s="50">
        <f t="shared" si="146"/>
        <v>506274.42184435192</v>
      </c>
      <c r="BG44" s="50">
        <f t="shared" si="146"/>
        <v>507917.49881009723</v>
      </c>
      <c r="BH44" s="50">
        <f t="shared" si="146"/>
        <v>509521.16156134091</v>
      </c>
      <c r="BI44" s="50">
        <f t="shared" si="146"/>
        <v>511086.8332744572</v>
      </c>
      <c r="BJ44" s="50">
        <f t="shared" si="146"/>
        <v>512791.20673567068</v>
      </c>
      <c r="BK44" s="50">
        <f t="shared" si="146"/>
        <v>395666.35989723017</v>
      </c>
      <c r="BL44" s="50">
        <f t="shared" si="146"/>
        <v>398063.00838547118</v>
      </c>
      <c r="BM44" s="50">
        <f t="shared" si="146"/>
        <v>400553.55923231214</v>
      </c>
      <c r="BN44" s="50">
        <f t="shared" si="146"/>
        <v>403012.7877279073</v>
      </c>
      <c r="BO44" s="50">
        <f t="shared" si="146"/>
        <v>405439.27803767053</v>
      </c>
      <c r="BP44" s="50">
        <f t="shared" ref="BP44:CU44" si="147">SUM(BP40:BP41)</f>
        <v>407963.41641071532</v>
      </c>
      <c r="BQ44" s="50">
        <f t="shared" si="147"/>
        <v>410461.31234954949</v>
      </c>
      <c r="BR44" s="50">
        <f t="shared" si="147"/>
        <v>412933.50923341862</v>
      </c>
      <c r="BS44" s="50">
        <f t="shared" si="147"/>
        <v>415505.11684227444</v>
      </c>
      <c r="BT44" s="50">
        <f t="shared" si="147"/>
        <v>418049.6789142685</v>
      </c>
      <c r="BU44" s="50">
        <f t="shared" si="147"/>
        <v>420573.59172019694</v>
      </c>
      <c r="BV44" s="50">
        <f t="shared" si="147"/>
        <v>423200.60167665128</v>
      </c>
      <c r="BW44" s="50">
        <f t="shared" si="147"/>
        <v>425836.7377783634</v>
      </c>
      <c r="BX44" s="50">
        <f t="shared" si="147"/>
        <v>428373.17629957333</v>
      </c>
      <c r="BY44" s="50">
        <f t="shared" si="147"/>
        <v>431042.0890434098</v>
      </c>
      <c r="BZ44" s="50">
        <f t="shared" si="147"/>
        <v>433679.46064893389</v>
      </c>
      <c r="CA44" s="50">
        <f t="shared" si="147"/>
        <v>436278.5820400627</v>
      </c>
      <c r="CB44" s="50">
        <f t="shared" si="147"/>
        <v>438955.65065911633</v>
      </c>
      <c r="CC44" s="50">
        <f t="shared" si="147"/>
        <v>441591.22932534275</v>
      </c>
      <c r="CD44" s="50">
        <f t="shared" si="147"/>
        <v>444190.71236086247</v>
      </c>
      <c r="CE44" s="50">
        <f t="shared" si="147"/>
        <v>446873.77836084424</v>
      </c>
      <c r="CF44" s="50">
        <f t="shared" si="147"/>
        <v>449521.85057371936</v>
      </c>
      <c r="CG44" s="50">
        <f t="shared" si="147"/>
        <v>452140.78062715044</v>
      </c>
      <c r="CH44" s="50">
        <f t="shared" si="147"/>
        <v>454852.73649184179</v>
      </c>
      <c r="CI44" s="50">
        <f t="shared" si="147"/>
        <v>457536.15122608934</v>
      </c>
      <c r="CJ44" s="50">
        <f t="shared" si="147"/>
        <v>460195.41356572113</v>
      </c>
      <c r="CK44" s="50">
        <f t="shared" si="147"/>
        <v>462946.05320370931</v>
      </c>
      <c r="CL44" s="50">
        <f t="shared" si="147"/>
        <v>465668.34127258975</v>
      </c>
      <c r="CM44" s="50">
        <f t="shared" si="147"/>
        <v>468367.61098388233</v>
      </c>
      <c r="CN44" s="50">
        <f t="shared" si="147"/>
        <v>471161.38622359443</v>
      </c>
      <c r="CO44" s="50">
        <f t="shared" si="147"/>
        <v>473932.24492649199</v>
      </c>
      <c r="CP44" s="50">
        <f t="shared" si="147"/>
        <v>476683.11610504729</v>
      </c>
      <c r="CQ44" s="50">
        <f t="shared" si="147"/>
        <v>479532.53457754536</v>
      </c>
      <c r="CR44" s="50">
        <f t="shared" si="147"/>
        <v>482360.15311629249</v>
      </c>
      <c r="CS44" s="50">
        <f t="shared" si="147"/>
        <v>485166.9941216493</v>
      </c>
      <c r="CT44" s="50">
        <f t="shared" si="147"/>
        <v>488070.688101765</v>
      </c>
      <c r="CU44" s="50">
        <f t="shared" si="147"/>
        <v>490947.53709975973</v>
      </c>
      <c r="CV44" s="50">
        <f t="shared" ref="CV44:DQ44" si="148">SUM(CV40:CV41)</f>
        <v>493794.78975461225</v>
      </c>
      <c r="CW44" s="50">
        <f t="shared" si="148"/>
        <v>496719.26321779634</v>
      </c>
      <c r="CX44" s="50">
        <f t="shared" si="148"/>
        <v>499602.94425213628</v>
      </c>
      <c r="CY44" s="50">
        <f t="shared" si="148"/>
        <v>502443.11782722303</v>
      </c>
      <c r="CZ44" s="50">
        <f t="shared" si="148"/>
        <v>505350.46321361815</v>
      </c>
      <c r="DA44" s="50">
        <f t="shared" si="148"/>
        <v>508217.29224143364</v>
      </c>
      <c r="DB44" s="50">
        <f t="shared" si="148"/>
        <v>511040.42825504474</v>
      </c>
      <c r="DC44" s="50">
        <f t="shared" si="148"/>
        <v>513932.96081790351</v>
      </c>
      <c r="DD44" s="50">
        <f t="shared" si="148"/>
        <v>516788.05845807667</v>
      </c>
      <c r="DE44" s="50">
        <f t="shared" si="148"/>
        <v>519607.69406931428</v>
      </c>
      <c r="DF44" s="50">
        <f t="shared" si="148"/>
        <v>522506.87485179678</v>
      </c>
      <c r="DG44" s="50">
        <f t="shared" si="148"/>
        <v>525382.86730732257</v>
      </c>
      <c r="DH44" s="50">
        <f t="shared" si="148"/>
        <v>528240.87741599418</v>
      </c>
      <c r="DI44" s="50">
        <f t="shared" si="148"/>
        <v>531192.2091449016</v>
      </c>
      <c r="DJ44" s="50">
        <f t="shared" si="148"/>
        <v>534134.47374932596</v>
      </c>
      <c r="DK44" s="50">
        <f t="shared" si="148"/>
        <v>537068.65812079236</v>
      </c>
      <c r="DL44" s="50">
        <f t="shared" si="148"/>
        <v>540107.01472635102</v>
      </c>
      <c r="DM44" s="50">
        <f t="shared" si="148"/>
        <v>543144.73480396194</v>
      </c>
      <c r="DN44" s="50">
        <f t="shared" si="148"/>
        <v>546183.71119911876</v>
      </c>
      <c r="DO44" s="50">
        <f t="shared" si="148"/>
        <v>549344.4876150738</v>
      </c>
      <c r="DP44" s="50">
        <f t="shared" si="148"/>
        <v>552517.09038255014</v>
      </c>
      <c r="DQ44" s="50">
        <f t="shared" si="148"/>
        <v>555701.5320846953</v>
      </c>
      <c r="DR44" s="50">
        <f>SUM(DR40:DR43)</f>
        <v>150792119.25602764</v>
      </c>
    </row>
    <row r="45" spans="1:122" s="23" customFormat="1" outlineLevel="1" x14ac:dyDescent="0.2">
      <c r="A45" s="16"/>
      <c r="B45" s="27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</row>
    <row r="46" spans="1:122" outlineLevel="1" x14ac:dyDescent="0.2">
      <c r="A46" s="42" t="s">
        <v>40</v>
      </c>
      <c r="B46" s="56">
        <f>IFERROR((IRR($B$44:$DR$44)+1)^$B$58-1,"N/A")</f>
        <v>0.10936783296932728</v>
      </c>
    </row>
    <row r="47" spans="1:122" outlineLevel="1" x14ac:dyDescent="0.2">
      <c r="A47" s="43" t="s">
        <v>50</v>
      </c>
      <c r="B47" s="44">
        <f>NPV((1+$B$46)^(1/$B$58)-1,C44:DR44)+$B$44</f>
        <v>-1.4901161193847656E-7</v>
      </c>
    </row>
    <row r="48" spans="1:122" x14ac:dyDescent="0.2">
      <c r="B48" s="33"/>
    </row>
    <row r="49" spans="1:122" ht="18" x14ac:dyDescent="0.2">
      <c r="A49" s="34" t="s">
        <v>25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</row>
    <row r="50" spans="1:122" outlineLevel="1" x14ac:dyDescent="0.2">
      <c r="B50" s="20" t="s">
        <v>55</v>
      </c>
      <c r="C50" s="20" t="s">
        <v>56</v>
      </c>
      <c r="D50" s="21"/>
      <c r="E50" s="21"/>
      <c r="F50" s="21"/>
      <c r="G50" s="21"/>
      <c r="H50" s="21"/>
      <c r="I50" s="21"/>
      <c r="J50" s="21"/>
      <c r="K50" s="21"/>
      <c r="L50" s="21"/>
    </row>
    <row r="51" spans="1:122" outlineLevel="1" x14ac:dyDescent="0.2">
      <c r="A51" s="16" t="str">
        <f>A38</f>
        <v>Economic NOI</v>
      </c>
      <c r="B51" s="22">
        <f>SUM(C38:N38)</f>
        <v>8549378.8310115989</v>
      </c>
      <c r="C51" s="28">
        <f>SUM(DG38:DR38)</f>
        <v>11494545.45955798</v>
      </c>
      <c r="D51" s="29"/>
      <c r="E51" s="29"/>
      <c r="F51" s="29"/>
      <c r="G51" s="29"/>
      <c r="H51" s="29"/>
      <c r="I51" s="29"/>
      <c r="J51" s="29"/>
      <c r="K51" s="29"/>
      <c r="L51" s="29"/>
    </row>
    <row r="52" spans="1:122" outlineLevel="1" x14ac:dyDescent="0.2">
      <c r="A52" s="52" t="s">
        <v>66</v>
      </c>
      <c r="B52" s="53">
        <f>B6</f>
        <v>4.9044600000000001E-2</v>
      </c>
      <c r="C52" s="53">
        <f>E16</f>
        <v>0.05</v>
      </c>
      <c r="D52" s="30"/>
      <c r="E52" s="30"/>
      <c r="F52" s="30"/>
      <c r="G52" s="30"/>
      <c r="H52" s="30"/>
      <c r="I52" s="30"/>
      <c r="J52" s="30"/>
      <c r="K52" s="30"/>
      <c r="L52" s="30"/>
    </row>
    <row r="53" spans="1:122" outlineLevel="1" x14ac:dyDescent="0.2">
      <c r="A53" s="23" t="s">
        <v>24</v>
      </c>
      <c r="B53" s="24">
        <f>B51/B52</f>
        <v>174318453.63223675</v>
      </c>
      <c r="C53" s="24">
        <f>C51/C52</f>
        <v>229890909.19115961</v>
      </c>
      <c r="D53" s="21"/>
      <c r="E53" s="21"/>
      <c r="F53" s="21"/>
      <c r="G53" s="21"/>
      <c r="H53" s="21"/>
      <c r="I53" s="21"/>
      <c r="J53" s="21"/>
      <c r="K53" s="21"/>
      <c r="L53" s="21"/>
    </row>
    <row r="55" spans="1:122" ht="18" x14ac:dyDescent="0.2">
      <c r="A55" s="34" t="s">
        <v>28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</row>
    <row r="56" spans="1:122" outlineLevel="1" x14ac:dyDescent="0.2">
      <c r="A56" s="16" t="s">
        <v>38</v>
      </c>
      <c r="B56" s="17">
        <v>5</v>
      </c>
    </row>
    <row r="57" spans="1:122" outlineLevel="1" x14ac:dyDescent="0.2">
      <c r="A57" s="16" t="s">
        <v>39</v>
      </c>
      <c r="B57" s="17">
        <v>30</v>
      </c>
    </row>
    <row r="58" spans="1:122" outlineLevel="1" x14ac:dyDescent="0.2">
      <c r="A58" s="16" t="s">
        <v>29</v>
      </c>
      <c r="B58" s="17">
        <v>12</v>
      </c>
    </row>
    <row r="59" spans="1:122" outlineLevel="1" x14ac:dyDescent="0.2">
      <c r="A59" s="23" t="s">
        <v>30</v>
      </c>
      <c r="B59" s="24">
        <f>$B$53*$B$20</f>
        <v>87159226.816118374</v>
      </c>
    </row>
    <row r="60" spans="1:122" outlineLevel="1" x14ac:dyDescent="0.2"/>
    <row r="61" spans="1:122" outlineLevel="1" x14ac:dyDescent="0.2">
      <c r="A61" s="55" t="s">
        <v>36</v>
      </c>
      <c r="B61" s="20" t="s">
        <v>31</v>
      </c>
      <c r="C61" s="20" t="s">
        <v>32</v>
      </c>
      <c r="D61" s="20" t="s">
        <v>33</v>
      </c>
      <c r="E61" s="20" t="s">
        <v>34</v>
      </c>
      <c r="F61" s="20" t="s">
        <v>37</v>
      </c>
    </row>
    <row r="62" spans="1:122" outlineLevel="1" x14ac:dyDescent="0.2">
      <c r="A62" s="36">
        <v>1</v>
      </c>
      <c r="B62" s="22">
        <f>C62+D62</f>
        <v>-318880.77280067449</v>
      </c>
      <c r="C62" s="22">
        <v>0</v>
      </c>
      <c r="D62" s="22">
        <f>-E62*F62</f>
        <v>-318880.77280067449</v>
      </c>
      <c r="E62" s="22">
        <f>$B$59</f>
        <v>87159226.816118374</v>
      </c>
      <c r="F62" s="31">
        <f>(1+('US Market Projections'!P3+$C$21))^(1/$B$58)-1</f>
        <v>3.6586002933851614E-3</v>
      </c>
    </row>
    <row r="63" spans="1:122" outlineLevel="1" x14ac:dyDescent="0.2">
      <c r="A63" s="36">
        <f>A62+1</f>
        <v>2</v>
      </c>
      <c r="B63" s="22">
        <f t="shared" ref="B63:B121" si="149">C63+D63</f>
        <v>-318880.77280067449</v>
      </c>
      <c r="C63" s="22">
        <v>0</v>
      </c>
      <c r="D63" s="22">
        <f t="shared" ref="D63:D121" si="150">-E63*F63</f>
        <v>-318880.77280067449</v>
      </c>
      <c r="E63" s="22">
        <f t="shared" ref="E63:E121" si="151">$B$59</f>
        <v>87159226.816118374</v>
      </c>
      <c r="F63" s="31">
        <f>(1+('US Market Projections'!P4+$C$21))^(1/$B$58)-1</f>
        <v>3.6586002933851614E-3</v>
      </c>
    </row>
    <row r="64" spans="1:122" outlineLevel="1" x14ac:dyDescent="0.2">
      <c r="A64" s="36">
        <f t="shared" ref="A64:A127" si="152">A63+1</f>
        <v>3</v>
      </c>
      <c r="B64" s="22">
        <f t="shared" si="149"/>
        <v>-318712.61863029411</v>
      </c>
      <c r="C64" s="22">
        <v>0</v>
      </c>
      <c r="D64" s="22">
        <f t="shared" si="150"/>
        <v>-318712.61863029411</v>
      </c>
      <c r="E64" s="22">
        <f t="shared" si="151"/>
        <v>87159226.816118374</v>
      </c>
      <c r="F64" s="31">
        <f>(1+('US Market Projections'!P5+$C$21))^(1/$B$58)-1</f>
        <v>3.6566710177763362E-3</v>
      </c>
    </row>
    <row r="65" spans="1:6" outlineLevel="1" x14ac:dyDescent="0.2">
      <c r="A65" s="36">
        <f t="shared" si="152"/>
        <v>4</v>
      </c>
      <c r="B65" s="22">
        <f t="shared" si="149"/>
        <v>-318444.68098761793</v>
      </c>
      <c r="C65" s="22">
        <v>0</v>
      </c>
      <c r="D65" s="22">
        <f t="shared" si="150"/>
        <v>-318444.68098761793</v>
      </c>
      <c r="E65" s="22">
        <f t="shared" si="151"/>
        <v>87159226.816118374</v>
      </c>
      <c r="F65" s="31">
        <f>(1+('US Market Projections'!P6+$C$21))^(1/$B$58)-1</f>
        <v>3.65359690098499E-3</v>
      </c>
    </row>
    <row r="66" spans="1:6" outlineLevel="1" x14ac:dyDescent="0.2">
      <c r="A66" s="36">
        <f t="shared" si="152"/>
        <v>5</v>
      </c>
      <c r="B66" s="22">
        <f t="shared" si="149"/>
        <v>-317657.56195082056</v>
      </c>
      <c r="C66" s="22">
        <v>0</v>
      </c>
      <c r="D66" s="22">
        <f t="shared" si="150"/>
        <v>-317657.56195082056</v>
      </c>
      <c r="E66" s="22">
        <f t="shared" si="151"/>
        <v>87159226.816118374</v>
      </c>
      <c r="F66" s="31">
        <f>(1+('US Market Projections'!P7+$C$21))^(1/$B$58)-1</f>
        <v>3.6445660838753113E-3</v>
      </c>
    </row>
    <row r="67" spans="1:6" outlineLevel="1" x14ac:dyDescent="0.2">
      <c r="A67" s="36">
        <f t="shared" si="152"/>
        <v>6</v>
      </c>
      <c r="B67" s="22">
        <f t="shared" si="149"/>
        <v>-316160.56477111869</v>
      </c>
      <c r="C67" s="22">
        <v>0</v>
      </c>
      <c r="D67" s="22">
        <f t="shared" si="150"/>
        <v>-316160.56477111869</v>
      </c>
      <c r="E67" s="22">
        <f t="shared" si="151"/>
        <v>87159226.816118374</v>
      </c>
      <c r="F67" s="31">
        <f>(1+('US Market Projections'!P8+$C$21))^(1/$B$58)-1</f>
        <v>3.6273906540971179E-3</v>
      </c>
    </row>
    <row r="68" spans="1:6" outlineLevel="1" x14ac:dyDescent="0.2">
      <c r="A68" s="36">
        <f t="shared" si="152"/>
        <v>7</v>
      </c>
      <c r="B68" s="22">
        <f t="shared" si="149"/>
        <v>-314610.23011561751</v>
      </c>
      <c r="C68" s="22">
        <v>0</v>
      </c>
      <c r="D68" s="22">
        <f t="shared" si="150"/>
        <v>-314610.23011561751</v>
      </c>
      <c r="E68" s="22">
        <f t="shared" si="151"/>
        <v>87159226.816118374</v>
      </c>
      <c r="F68" s="31">
        <f>(1+('US Market Projections'!P9+$C$21))^(1/$B$58)-1</f>
        <v>3.6096032698793579E-3</v>
      </c>
    </row>
    <row r="69" spans="1:6" outlineLevel="1" x14ac:dyDescent="0.2">
      <c r="A69" s="36">
        <f t="shared" si="152"/>
        <v>8</v>
      </c>
      <c r="B69" s="22">
        <f t="shared" si="149"/>
        <v>-313877.18864059803</v>
      </c>
      <c r="C69" s="22">
        <v>0</v>
      </c>
      <c r="D69" s="22">
        <f t="shared" si="150"/>
        <v>-313877.18864059803</v>
      </c>
      <c r="E69" s="22">
        <f t="shared" si="151"/>
        <v>87159226.816118374</v>
      </c>
      <c r="F69" s="31">
        <f>(1+('US Market Projections'!P10+$C$21))^(1/$B$58)-1</f>
        <v>3.6011928984041042E-3</v>
      </c>
    </row>
    <row r="70" spans="1:6" outlineLevel="1" x14ac:dyDescent="0.2">
      <c r="A70" s="36">
        <f t="shared" si="152"/>
        <v>9</v>
      </c>
      <c r="B70" s="22">
        <f t="shared" si="149"/>
        <v>-313900.92628034216</v>
      </c>
      <c r="C70" s="22">
        <v>0</v>
      </c>
      <c r="D70" s="22">
        <f t="shared" si="150"/>
        <v>-313900.92628034216</v>
      </c>
      <c r="E70" s="22">
        <f t="shared" si="151"/>
        <v>87159226.816118374</v>
      </c>
      <c r="F70" s="31">
        <f>(1+('US Market Projections'!P11+$C$21))^(1/$B$58)-1</f>
        <v>3.6014652463884911E-3</v>
      </c>
    </row>
    <row r="71" spans="1:6" outlineLevel="1" x14ac:dyDescent="0.2">
      <c r="A71" s="36">
        <f t="shared" si="152"/>
        <v>10</v>
      </c>
      <c r="B71" s="22">
        <f t="shared" si="149"/>
        <v>-314575.32491094066</v>
      </c>
      <c r="C71" s="22">
        <v>0</v>
      </c>
      <c r="D71" s="22">
        <f t="shared" si="150"/>
        <v>-314575.32491094066</v>
      </c>
      <c r="E71" s="22">
        <f t="shared" si="151"/>
        <v>87159226.816118374</v>
      </c>
      <c r="F71" s="31">
        <f>(1+('US Market Projections'!P12+$C$21))^(1/$B$58)-1</f>
        <v>3.6092027935792359E-3</v>
      </c>
    </row>
    <row r="72" spans="1:6" outlineLevel="1" x14ac:dyDescent="0.2">
      <c r="A72" s="36">
        <f t="shared" si="152"/>
        <v>11</v>
      </c>
      <c r="B72" s="22">
        <f t="shared" si="149"/>
        <v>-314804.30025959463</v>
      </c>
      <c r="C72" s="22">
        <v>0</v>
      </c>
      <c r="D72" s="22">
        <f t="shared" si="150"/>
        <v>-314804.30025959463</v>
      </c>
      <c r="E72" s="22">
        <f t="shared" si="151"/>
        <v>87159226.816118374</v>
      </c>
      <c r="F72" s="31">
        <f>(1+('US Market Projections'!P13+$C$21))^(1/$B$58)-1</f>
        <v>3.6118298860514653E-3</v>
      </c>
    </row>
    <row r="73" spans="1:6" outlineLevel="1" x14ac:dyDescent="0.2">
      <c r="A73" s="36">
        <f t="shared" si="152"/>
        <v>12</v>
      </c>
      <c r="B73" s="22">
        <f t="shared" si="149"/>
        <v>-313814.35336984531</v>
      </c>
      <c r="C73" s="22">
        <v>0</v>
      </c>
      <c r="D73" s="22">
        <f t="shared" si="150"/>
        <v>-313814.35336984531</v>
      </c>
      <c r="E73" s="22">
        <f t="shared" si="151"/>
        <v>87159226.816118374</v>
      </c>
      <c r="F73" s="31">
        <f>(1+('US Market Projections'!P14+$C$21))^(1/$B$58)-1</f>
        <v>3.6004719733448987E-3</v>
      </c>
    </row>
    <row r="74" spans="1:6" outlineLevel="1" x14ac:dyDescent="0.2">
      <c r="A74" s="36">
        <f t="shared" si="152"/>
        <v>13</v>
      </c>
      <c r="B74" s="22">
        <f t="shared" si="149"/>
        <v>-311816.63112310111</v>
      </c>
      <c r="C74" s="22">
        <v>0</v>
      </c>
      <c r="D74" s="22">
        <f t="shared" si="150"/>
        <v>-311816.63112310111</v>
      </c>
      <c r="E74" s="22">
        <f t="shared" si="151"/>
        <v>87159226.816118374</v>
      </c>
      <c r="F74" s="31">
        <f>(1+('US Market Projections'!P15+$C$21))^(1/$B$58)-1</f>
        <v>3.577551597387929E-3</v>
      </c>
    </row>
    <row r="75" spans="1:6" outlineLevel="1" x14ac:dyDescent="0.2">
      <c r="A75" s="36">
        <f t="shared" si="152"/>
        <v>14</v>
      </c>
      <c r="B75" s="22">
        <f t="shared" si="149"/>
        <v>-309390.89908177045</v>
      </c>
      <c r="C75" s="22">
        <v>0</v>
      </c>
      <c r="D75" s="22">
        <f t="shared" si="150"/>
        <v>-309390.89908177045</v>
      </c>
      <c r="E75" s="22">
        <f t="shared" si="151"/>
        <v>87159226.816118374</v>
      </c>
      <c r="F75" s="31">
        <f>(1+('US Market Projections'!P16+$C$21))^(1/$B$58)-1</f>
        <v>3.5497205560863776E-3</v>
      </c>
    </row>
    <row r="76" spans="1:6" outlineLevel="1" x14ac:dyDescent="0.2">
      <c r="A76" s="36">
        <f t="shared" si="152"/>
        <v>15</v>
      </c>
      <c r="B76" s="22">
        <f t="shared" si="149"/>
        <v>-306814.88775613846</v>
      </c>
      <c r="C76" s="22">
        <v>0</v>
      </c>
      <c r="D76" s="22">
        <f t="shared" si="150"/>
        <v>-306814.88775613846</v>
      </c>
      <c r="E76" s="22">
        <f t="shared" si="151"/>
        <v>87159226.816118374</v>
      </c>
      <c r="F76" s="31">
        <f>(1+('US Market Projections'!P17+$C$21))^(1/$B$58)-1</f>
        <v>3.5201653222949325E-3</v>
      </c>
    </row>
    <row r="77" spans="1:6" outlineLevel="1" x14ac:dyDescent="0.2">
      <c r="A77" s="36">
        <f t="shared" si="152"/>
        <v>16</v>
      </c>
      <c r="B77" s="22">
        <f t="shared" si="149"/>
        <v>-304570.76520533179</v>
      </c>
      <c r="C77" s="22">
        <v>0</v>
      </c>
      <c r="D77" s="22">
        <f t="shared" si="150"/>
        <v>-304570.76520533179</v>
      </c>
      <c r="E77" s="22">
        <f t="shared" si="151"/>
        <v>87159226.816118374</v>
      </c>
      <c r="F77" s="31">
        <f>(1+('US Market Projections'!P18+$C$21))^(1/$B$58)-1</f>
        <v>3.4944179329159386E-3</v>
      </c>
    </row>
    <row r="78" spans="1:6" outlineLevel="1" x14ac:dyDescent="0.2">
      <c r="A78" s="36">
        <f t="shared" si="152"/>
        <v>17</v>
      </c>
      <c r="B78" s="22">
        <f t="shared" si="149"/>
        <v>-302796.54458400642</v>
      </c>
      <c r="C78" s="22">
        <v>0</v>
      </c>
      <c r="D78" s="22">
        <f t="shared" si="150"/>
        <v>-302796.54458400642</v>
      </c>
      <c r="E78" s="22">
        <f t="shared" si="151"/>
        <v>87159226.816118374</v>
      </c>
      <c r="F78" s="31">
        <f>(1+('US Market Projections'!P19+$C$21))^(1/$B$58)-1</f>
        <v>3.474061848010912E-3</v>
      </c>
    </row>
    <row r="79" spans="1:6" outlineLevel="1" x14ac:dyDescent="0.2">
      <c r="A79" s="36">
        <f t="shared" si="152"/>
        <v>18</v>
      </c>
      <c r="B79" s="22">
        <f t="shared" si="149"/>
        <v>-301319.82272565074</v>
      </c>
      <c r="C79" s="22">
        <v>0</v>
      </c>
      <c r="D79" s="22">
        <f t="shared" si="150"/>
        <v>-301319.82272565074</v>
      </c>
      <c r="E79" s="22">
        <f t="shared" si="151"/>
        <v>87159226.816118374</v>
      </c>
      <c r="F79" s="31">
        <f>(1+('US Market Projections'!P20+$C$21))^(1/$B$58)-1</f>
        <v>3.45711904215662E-3</v>
      </c>
    </row>
    <row r="80" spans="1:6" outlineLevel="1" x14ac:dyDescent="0.2">
      <c r="A80" s="36">
        <f t="shared" si="152"/>
        <v>19</v>
      </c>
      <c r="B80" s="22">
        <f t="shared" si="149"/>
        <v>-300349.87557556509</v>
      </c>
      <c r="C80" s="22">
        <v>0</v>
      </c>
      <c r="D80" s="22">
        <f t="shared" si="150"/>
        <v>-300349.87557556509</v>
      </c>
      <c r="E80" s="22">
        <f t="shared" si="151"/>
        <v>87159226.816118374</v>
      </c>
      <c r="F80" s="31">
        <f>(1+('US Market Projections'!P21+$C$21))^(1/$B$58)-1</f>
        <v>3.4459905915551481E-3</v>
      </c>
    </row>
    <row r="81" spans="1:6" outlineLevel="1" x14ac:dyDescent="0.2">
      <c r="A81" s="36">
        <f t="shared" si="152"/>
        <v>20</v>
      </c>
      <c r="B81" s="22">
        <f t="shared" si="149"/>
        <v>-299763.09451576235</v>
      </c>
      <c r="C81" s="22">
        <v>0</v>
      </c>
      <c r="D81" s="22">
        <f t="shared" si="150"/>
        <v>-299763.09451576235</v>
      </c>
      <c r="E81" s="22">
        <f t="shared" si="151"/>
        <v>87159226.816118374</v>
      </c>
      <c r="F81" s="31">
        <f>(1+('US Market Projections'!P22+$C$21))^(1/$B$58)-1</f>
        <v>3.4392583030615764E-3</v>
      </c>
    </row>
    <row r="82" spans="1:6" outlineLevel="1" x14ac:dyDescent="0.2">
      <c r="A82" s="36">
        <f t="shared" si="152"/>
        <v>21</v>
      </c>
      <c r="B82" s="22">
        <f t="shared" si="149"/>
        <v>-299234.32502501074</v>
      </c>
      <c r="C82" s="22">
        <v>0</v>
      </c>
      <c r="D82" s="22">
        <f t="shared" si="150"/>
        <v>-299234.32502501074</v>
      </c>
      <c r="E82" s="22">
        <f t="shared" si="151"/>
        <v>87159226.816118374</v>
      </c>
      <c r="F82" s="31">
        <f>(1+('US Market Projections'!P23+$C$21))^(1/$B$58)-1</f>
        <v>3.4331915960694737E-3</v>
      </c>
    </row>
    <row r="83" spans="1:6" outlineLevel="1" x14ac:dyDescent="0.2">
      <c r="A83" s="36">
        <f t="shared" si="152"/>
        <v>22</v>
      </c>
      <c r="B83" s="22">
        <f t="shared" si="149"/>
        <v>-298933.55420137837</v>
      </c>
      <c r="C83" s="22">
        <v>0</v>
      </c>
      <c r="D83" s="22">
        <f t="shared" si="150"/>
        <v>-298933.55420137837</v>
      </c>
      <c r="E83" s="22">
        <f t="shared" si="151"/>
        <v>87159226.816118374</v>
      </c>
      <c r="F83" s="31">
        <f>(1+('US Market Projections'!P24+$C$21))^(1/$B$58)-1</f>
        <v>3.4297407758336895E-3</v>
      </c>
    </row>
    <row r="84" spans="1:6" outlineLevel="1" x14ac:dyDescent="0.2">
      <c r="A84" s="36">
        <f t="shared" si="152"/>
        <v>23</v>
      </c>
      <c r="B84" s="22">
        <f t="shared" si="149"/>
        <v>-298821.63657174743</v>
      </c>
      <c r="C84" s="22">
        <v>0</v>
      </c>
      <c r="D84" s="22">
        <f t="shared" si="150"/>
        <v>-298821.63657174743</v>
      </c>
      <c r="E84" s="22">
        <f t="shared" si="151"/>
        <v>87159226.816118374</v>
      </c>
      <c r="F84" s="31">
        <f>(1+('US Market Projections'!P25+$C$21))^(1/$B$58)-1</f>
        <v>3.4284567163747059E-3</v>
      </c>
    </row>
    <row r="85" spans="1:6" outlineLevel="1" x14ac:dyDescent="0.2">
      <c r="A85" s="36">
        <f t="shared" si="152"/>
        <v>24</v>
      </c>
      <c r="B85" s="22">
        <f t="shared" si="149"/>
        <v>-298651.6586584929</v>
      </c>
      <c r="C85" s="22">
        <v>0</v>
      </c>
      <c r="D85" s="22">
        <f t="shared" si="150"/>
        <v>-298651.6586584929</v>
      </c>
      <c r="E85" s="22">
        <f t="shared" si="151"/>
        <v>87159226.816118374</v>
      </c>
      <c r="F85" s="31">
        <f>(1+('US Market Projections'!P26+$C$21))^(1/$B$58)-1</f>
        <v>3.4265065164995612E-3</v>
      </c>
    </row>
    <row r="86" spans="1:6" outlineLevel="1" x14ac:dyDescent="0.2">
      <c r="A86" s="36">
        <f t="shared" si="152"/>
        <v>25</v>
      </c>
      <c r="B86" s="22">
        <f t="shared" si="149"/>
        <v>-298608.28922631254</v>
      </c>
      <c r="C86" s="22">
        <v>0</v>
      </c>
      <c r="D86" s="22">
        <f t="shared" si="150"/>
        <v>-298608.28922631254</v>
      </c>
      <c r="E86" s="22">
        <f t="shared" si="151"/>
        <v>87159226.816118374</v>
      </c>
      <c r="F86" s="31">
        <f>(1+('US Market Projections'!P27+$C$21))^(1/$B$58)-1</f>
        <v>3.4260089279622985E-3</v>
      </c>
    </row>
    <row r="87" spans="1:6" outlineLevel="1" x14ac:dyDescent="0.2">
      <c r="A87" s="36">
        <f t="shared" si="152"/>
        <v>26</v>
      </c>
      <c r="B87" s="22">
        <f t="shared" si="149"/>
        <v>-298662.15122750861</v>
      </c>
      <c r="C87" s="22">
        <v>0</v>
      </c>
      <c r="D87" s="22">
        <f t="shared" si="150"/>
        <v>-298662.15122750861</v>
      </c>
      <c r="E87" s="22">
        <f t="shared" si="151"/>
        <v>87159226.816118374</v>
      </c>
      <c r="F87" s="31">
        <f>(1+('US Market Projections'!P28+$C$21))^(1/$B$58)-1</f>
        <v>3.4266269004152861E-3</v>
      </c>
    </row>
    <row r="88" spans="1:6" outlineLevel="1" x14ac:dyDescent="0.2">
      <c r="A88" s="36">
        <f t="shared" si="152"/>
        <v>27</v>
      </c>
      <c r="B88" s="22">
        <f t="shared" si="149"/>
        <v>-298604.09217192524</v>
      </c>
      <c r="C88" s="22">
        <v>0</v>
      </c>
      <c r="D88" s="22">
        <f t="shared" si="150"/>
        <v>-298604.09217192524</v>
      </c>
      <c r="E88" s="22">
        <f t="shared" si="151"/>
        <v>87159226.816118374</v>
      </c>
      <c r="F88" s="31">
        <f>(1+('US Market Projections'!P29+$C$21))^(1/$B$58)-1</f>
        <v>3.4259607740887432E-3</v>
      </c>
    </row>
    <row r="89" spans="1:6" outlineLevel="1" x14ac:dyDescent="0.2">
      <c r="A89" s="36">
        <f t="shared" si="152"/>
        <v>28</v>
      </c>
      <c r="B89" s="22">
        <f t="shared" si="149"/>
        <v>-298625.77692903462</v>
      </c>
      <c r="C89" s="22">
        <v>0</v>
      </c>
      <c r="D89" s="22">
        <f t="shared" si="150"/>
        <v>-298625.77692903462</v>
      </c>
      <c r="E89" s="22">
        <f t="shared" si="151"/>
        <v>87159226.816118374</v>
      </c>
      <c r="F89" s="31">
        <f>(1+('US Market Projections'!P30+$C$21))^(1/$B$58)-1</f>
        <v>3.4262095688279981E-3</v>
      </c>
    </row>
    <row r="90" spans="1:6" outlineLevel="1" x14ac:dyDescent="0.2">
      <c r="A90" s="36">
        <f t="shared" si="152"/>
        <v>29</v>
      </c>
      <c r="B90" s="22">
        <f t="shared" si="149"/>
        <v>-298725.10635082028</v>
      </c>
      <c r="C90" s="22">
        <v>0</v>
      </c>
      <c r="D90" s="22">
        <f t="shared" si="150"/>
        <v>-298725.10635082028</v>
      </c>
      <c r="E90" s="22">
        <f t="shared" si="151"/>
        <v>87159226.816118374</v>
      </c>
      <c r="F90" s="31">
        <f>(1+('US Market Projections'!P31+$C$21))^(1/$B$58)-1</f>
        <v>3.4273492005734152E-3</v>
      </c>
    </row>
    <row r="91" spans="1:6" outlineLevel="1" x14ac:dyDescent="0.2">
      <c r="A91" s="36">
        <f t="shared" si="152"/>
        <v>30</v>
      </c>
      <c r="B91" s="22">
        <f t="shared" si="149"/>
        <v>-298718.8108609253</v>
      </c>
      <c r="C91" s="22">
        <v>0</v>
      </c>
      <c r="D91" s="22">
        <f t="shared" si="150"/>
        <v>-298718.8108609253</v>
      </c>
      <c r="E91" s="22">
        <f t="shared" si="151"/>
        <v>87159226.816118374</v>
      </c>
      <c r="F91" s="31">
        <f>(1+('US Market Projections'!P32+$C$21))^(1/$B$58)-1</f>
        <v>3.4272769708150186E-3</v>
      </c>
    </row>
    <row r="92" spans="1:6" outlineLevel="1" x14ac:dyDescent="0.2">
      <c r="A92" s="36">
        <f t="shared" si="152"/>
        <v>31</v>
      </c>
      <c r="B92" s="22">
        <f t="shared" si="149"/>
        <v>-298785.96249619179</v>
      </c>
      <c r="C92" s="22">
        <v>0</v>
      </c>
      <c r="D92" s="22">
        <f t="shared" si="150"/>
        <v>-298785.96249619179</v>
      </c>
      <c r="E92" s="22">
        <f t="shared" si="151"/>
        <v>87159226.816118374</v>
      </c>
      <c r="F92" s="31">
        <f>(1+('US Market Projections'!P33+$C$21))^(1/$B$58)-1</f>
        <v>3.4280474186232368E-3</v>
      </c>
    </row>
    <row r="93" spans="1:6" outlineLevel="1" x14ac:dyDescent="0.2">
      <c r="A93" s="36">
        <f t="shared" si="152"/>
        <v>32</v>
      </c>
      <c r="B93" s="22">
        <f t="shared" si="149"/>
        <v>-298934.95316177676</v>
      </c>
      <c r="C93" s="22">
        <v>0</v>
      </c>
      <c r="D93" s="22">
        <f t="shared" si="150"/>
        <v>-298934.95316177676</v>
      </c>
      <c r="E93" s="22">
        <f t="shared" si="151"/>
        <v>87159226.816118374</v>
      </c>
      <c r="F93" s="31">
        <f>(1+('US Market Projections'!P34+$C$21))^(1/$B$58)-1</f>
        <v>3.4297568264625156E-3</v>
      </c>
    </row>
    <row r="94" spans="1:6" outlineLevel="1" x14ac:dyDescent="0.2">
      <c r="A94" s="36">
        <f t="shared" si="152"/>
        <v>33</v>
      </c>
      <c r="B94" s="22">
        <f t="shared" si="149"/>
        <v>-298984.61609654571</v>
      </c>
      <c r="C94" s="22">
        <v>0</v>
      </c>
      <c r="D94" s="22">
        <f t="shared" si="150"/>
        <v>-298984.61609654571</v>
      </c>
      <c r="E94" s="22">
        <f t="shared" si="151"/>
        <v>87159226.816118374</v>
      </c>
      <c r="F94" s="31">
        <f>(1+('US Market Projections'!P35+$C$21))^(1/$B$58)-1</f>
        <v>3.4303266219573025E-3</v>
      </c>
    </row>
    <row r="95" spans="1:6" outlineLevel="1" x14ac:dyDescent="0.2">
      <c r="A95" s="36">
        <f t="shared" si="152"/>
        <v>34</v>
      </c>
      <c r="B95" s="22">
        <f t="shared" si="149"/>
        <v>-299112.61913202179</v>
      </c>
      <c r="C95" s="22">
        <v>0</v>
      </c>
      <c r="D95" s="22">
        <f t="shared" si="150"/>
        <v>-299112.61913202179</v>
      </c>
      <c r="E95" s="22">
        <f t="shared" si="151"/>
        <v>87159226.816118374</v>
      </c>
      <c r="F95" s="31">
        <f>(1+('US Market Projections'!P36+$C$21))^(1/$B$58)-1</f>
        <v>3.4317952333728918E-3</v>
      </c>
    </row>
    <row r="96" spans="1:6" outlineLevel="1" x14ac:dyDescent="0.2">
      <c r="A96" s="36">
        <f t="shared" si="152"/>
        <v>35</v>
      </c>
      <c r="B96" s="22">
        <f t="shared" si="149"/>
        <v>-299322.45571558643</v>
      </c>
      <c r="C96" s="22">
        <v>0</v>
      </c>
      <c r="D96" s="22">
        <f t="shared" si="150"/>
        <v>-299322.45571558643</v>
      </c>
      <c r="E96" s="22">
        <f t="shared" si="151"/>
        <v>87159226.816118374</v>
      </c>
      <c r="F96" s="31">
        <f>(1+('US Market Projections'!P37+$C$21))^(1/$B$58)-1</f>
        <v>3.4342027419205223E-3</v>
      </c>
    </row>
    <row r="97" spans="1:6" outlineLevel="1" x14ac:dyDescent="0.2">
      <c r="A97" s="36">
        <f t="shared" si="152"/>
        <v>36</v>
      </c>
      <c r="B97" s="22">
        <f t="shared" si="149"/>
        <v>-299426.67249382182</v>
      </c>
      <c r="C97" s="22">
        <v>0</v>
      </c>
      <c r="D97" s="22">
        <f t="shared" si="150"/>
        <v>-299426.67249382182</v>
      </c>
      <c r="E97" s="22">
        <f t="shared" si="151"/>
        <v>87159226.816118374</v>
      </c>
      <c r="F97" s="31">
        <f>(1+('US Market Projections'!P38+$C$21))^(1/$B$58)-1</f>
        <v>3.4353984475508081E-3</v>
      </c>
    </row>
    <row r="98" spans="1:6" outlineLevel="1" x14ac:dyDescent="0.2">
      <c r="A98" s="36">
        <f t="shared" si="152"/>
        <v>37</v>
      </c>
      <c r="B98" s="22">
        <f t="shared" si="149"/>
        <v>-299615.51820884261</v>
      </c>
      <c r="C98" s="22">
        <v>0</v>
      </c>
      <c r="D98" s="22">
        <f t="shared" si="150"/>
        <v>-299615.51820884261</v>
      </c>
      <c r="E98" s="22">
        <f t="shared" si="151"/>
        <v>87159226.816118374</v>
      </c>
      <c r="F98" s="31">
        <f>(1+('US Market Projections'!P39+$C$21))^(1/$B$58)-1</f>
        <v>3.4375651225193593E-3</v>
      </c>
    </row>
    <row r="99" spans="1:6" outlineLevel="1" x14ac:dyDescent="0.2">
      <c r="A99" s="36">
        <f t="shared" si="152"/>
        <v>38</v>
      </c>
      <c r="B99" s="22">
        <f t="shared" si="149"/>
        <v>-299910.66808354115</v>
      </c>
      <c r="C99" s="22">
        <v>0</v>
      </c>
      <c r="D99" s="22">
        <f t="shared" si="150"/>
        <v>-299910.66808354115</v>
      </c>
      <c r="E99" s="22">
        <f t="shared" si="151"/>
        <v>87159226.816118374</v>
      </c>
      <c r="F99" s="31">
        <f>(1+('US Market Projections'!P40+$C$21))^(1/$B$58)-1</f>
        <v>3.4409514521769324E-3</v>
      </c>
    </row>
    <row r="100" spans="1:6" outlineLevel="1" x14ac:dyDescent="0.2">
      <c r="A100" s="36">
        <f t="shared" si="152"/>
        <v>39</v>
      </c>
      <c r="B100" s="22">
        <f t="shared" si="149"/>
        <v>-300117.68610256049</v>
      </c>
      <c r="C100" s="22">
        <v>0</v>
      </c>
      <c r="D100" s="22">
        <f t="shared" si="150"/>
        <v>-300117.68610256049</v>
      </c>
      <c r="E100" s="22">
        <f t="shared" si="151"/>
        <v>87159226.816118374</v>
      </c>
      <c r="F100" s="31">
        <f>(1+('US Market Projections'!P41+$C$21))^(1/$B$58)-1</f>
        <v>3.4433266226159276E-3</v>
      </c>
    </row>
    <row r="101" spans="1:6" outlineLevel="1" x14ac:dyDescent="0.2">
      <c r="A101" s="36">
        <f t="shared" si="152"/>
        <v>40</v>
      </c>
      <c r="B101" s="22">
        <f t="shared" si="149"/>
        <v>-300422.60823266522</v>
      </c>
      <c r="C101" s="22">
        <v>0</v>
      </c>
      <c r="D101" s="22">
        <f t="shared" si="150"/>
        <v>-300422.60823266522</v>
      </c>
      <c r="E101" s="22">
        <f t="shared" si="151"/>
        <v>87159226.816118374</v>
      </c>
      <c r="F101" s="31">
        <f>(1+('US Market Projections'!P42+$C$21))^(1/$B$58)-1</f>
        <v>3.4468250718477922E-3</v>
      </c>
    </row>
    <row r="102" spans="1:6" outlineLevel="1" x14ac:dyDescent="0.2">
      <c r="A102" s="36">
        <f t="shared" si="152"/>
        <v>41</v>
      </c>
      <c r="B102" s="22">
        <f t="shared" si="149"/>
        <v>-300832.41634538909</v>
      </c>
      <c r="C102" s="22">
        <v>0</v>
      </c>
      <c r="D102" s="22">
        <f t="shared" si="150"/>
        <v>-300832.41634538909</v>
      </c>
      <c r="E102" s="22">
        <f t="shared" si="151"/>
        <v>87159226.816118374</v>
      </c>
      <c r="F102" s="31">
        <f>(1+('US Market Projections'!P43+$C$21))^(1/$B$58)-1</f>
        <v>3.4515269046622166E-3</v>
      </c>
    </row>
    <row r="103" spans="1:6" outlineLevel="1" x14ac:dyDescent="0.2">
      <c r="A103" s="36">
        <f t="shared" si="152"/>
        <v>42</v>
      </c>
      <c r="B103" s="22">
        <f t="shared" si="149"/>
        <v>-301165.2824741386</v>
      </c>
      <c r="C103" s="22">
        <v>0</v>
      </c>
      <c r="D103" s="22">
        <f t="shared" si="150"/>
        <v>-301165.2824741386</v>
      </c>
      <c r="E103" s="22">
        <f t="shared" si="151"/>
        <v>87159226.816118374</v>
      </c>
      <c r="F103" s="31">
        <f>(1+('US Market Projections'!P44+$C$21))^(1/$B$58)-1</f>
        <v>3.4553459625050742E-3</v>
      </c>
    </row>
    <row r="104" spans="1:6" outlineLevel="1" x14ac:dyDescent="0.2">
      <c r="A104" s="36">
        <f t="shared" si="152"/>
        <v>43</v>
      </c>
      <c r="B104" s="22">
        <f t="shared" si="149"/>
        <v>-301604.42066876555</v>
      </c>
      <c r="C104" s="22">
        <v>0</v>
      </c>
      <c r="D104" s="22">
        <f t="shared" si="150"/>
        <v>-301604.42066876555</v>
      </c>
      <c r="E104" s="22">
        <f t="shared" si="151"/>
        <v>87159226.816118374</v>
      </c>
      <c r="F104" s="31">
        <f>(1+('US Market Projections'!P45+$C$21))^(1/$B$58)-1</f>
        <v>3.4603843068166107E-3</v>
      </c>
    </row>
    <row r="105" spans="1:6" outlineLevel="1" x14ac:dyDescent="0.2">
      <c r="A105" s="36">
        <f t="shared" si="152"/>
        <v>44</v>
      </c>
      <c r="B105" s="22">
        <f t="shared" si="149"/>
        <v>-302154.70770118316</v>
      </c>
      <c r="C105" s="22">
        <v>0</v>
      </c>
      <c r="D105" s="22">
        <f t="shared" si="150"/>
        <v>-302154.70770118316</v>
      </c>
      <c r="E105" s="22">
        <f t="shared" si="151"/>
        <v>87159226.816118374</v>
      </c>
      <c r="F105" s="31">
        <f>(1+('US Market Projections'!P46+$C$21))^(1/$B$58)-1</f>
        <v>3.4666978900426137E-3</v>
      </c>
    </row>
    <row r="106" spans="1:6" outlineLevel="1" x14ac:dyDescent="0.2">
      <c r="A106" s="36">
        <f t="shared" si="152"/>
        <v>45</v>
      </c>
      <c r="B106" s="22">
        <f t="shared" si="149"/>
        <v>-302632.9440241775</v>
      </c>
      <c r="C106" s="22">
        <v>0</v>
      </c>
      <c r="D106" s="22">
        <f t="shared" si="150"/>
        <v>-302632.9440241775</v>
      </c>
      <c r="E106" s="22">
        <f t="shared" si="151"/>
        <v>87159226.816118374</v>
      </c>
      <c r="F106" s="31">
        <f>(1+('US Market Projections'!P47+$C$21))^(1/$B$58)-1</f>
        <v>3.4721848171352931E-3</v>
      </c>
    </row>
    <row r="107" spans="1:6" outlineLevel="1" x14ac:dyDescent="0.2">
      <c r="A107" s="36">
        <f t="shared" si="152"/>
        <v>46</v>
      </c>
      <c r="B107" s="22">
        <f t="shared" si="149"/>
        <v>-303220.91154193709</v>
      </c>
      <c r="C107" s="22">
        <v>0</v>
      </c>
      <c r="D107" s="22">
        <f t="shared" si="150"/>
        <v>-303220.91154193709</v>
      </c>
      <c r="E107" s="22">
        <f t="shared" si="151"/>
        <v>87159226.816118374</v>
      </c>
      <c r="F107" s="31">
        <f>(1+('US Market Projections'!P48+$C$21))^(1/$B$58)-1</f>
        <v>3.4789307181630758E-3</v>
      </c>
    </row>
    <row r="108" spans="1:6" outlineLevel="1" x14ac:dyDescent="0.2">
      <c r="A108" s="36">
        <f t="shared" si="152"/>
        <v>47</v>
      </c>
      <c r="B108" s="22">
        <f t="shared" si="149"/>
        <v>-303917.18782739388</v>
      </c>
      <c r="C108" s="22">
        <v>0</v>
      </c>
      <c r="D108" s="22">
        <f t="shared" si="150"/>
        <v>-303917.18782739388</v>
      </c>
      <c r="E108" s="22">
        <f t="shared" si="151"/>
        <v>87159226.816118374</v>
      </c>
      <c r="F108" s="31">
        <f>(1+('US Market Projections'!P49+$C$21))^(1/$B$58)-1</f>
        <v>3.4869192732580601E-3</v>
      </c>
    </row>
    <row r="109" spans="1:6" outlineLevel="1" x14ac:dyDescent="0.2">
      <c r="A109" s="36">
        <f t="shared" si="152"/>
        <v>48</v>
      </c>
      <c r="B109" s="22">
        <f t="shared" si="149"/>
        <v>-304521.83613906277</v>
      </c>
      <c r="C109" s="22">
        <v>0</v>
      </c>
      <c r="D109" s="22">
        <f t="shared" si="150"/>
        <v>-304521.83613906277</v>
      </c>
      <c r="E109" s="22">
        <f t="shared" si="151"/>
        <v>87159226.816118374</v>
      </c>
      <c r="F109" s="31">
        <f>(1+('US Market Projections'!P50+$C$21))^(1/$B$58)-1</f>
        <v>3.4938565572812941E-3</v>
      </c>
    </row>
    <row r="110" spans="1:6" outlineLevel="1" x14ac:dyDescent="0.2">
      <c r="A110" s="36">
        <f t="shared" si="152"/>
        <v>49</v>
      </c>
      <c r="B110" s="22">
        <f t="shared" si="149"/>
        <v>-305199.82638010109</v>
      </c>
      <c r="C110" s="22">
        <v>0</v>
      </c>
      <c r="D110" s="22">
        <f t="shared" si="150"/>
        <v>-305199.82638010109</v>
      </c>
      <c r="E110" s="22">
        <f t="shared" si="151"/>
        <v>87159226.816118374</v>
      </c>
      <c r="F110" s="31">
        <f>(1+('US Market Projections'!P51+$C$21))^(1/$B$58)-1</f>
        <v>3.5016353119330379E-3</v>
      </c>
    </row>
    <row r="111" spans="1:6" outlineLevel="1" x14ac:dyDescent="0.2">
      <c r="A111" s="36">
        <f t="shared" si="152"/>
        <v>50</v>
      </c>
      <c r="B111" s="22">
        <f t="shared" si="149"/>
        <v>-305939.95796870365</v>
      </c>
      <c r="C111" s="22">
        <v>0</v>
      </c>
      <c r="D111" s="22">
        <f t="shared" si="150"/>
        <v>-305939.95796870365</v>
      </c>
      <c r="E111" s="22">
        <f t="shared" si="151"/>
        <v>87159226.816118374</v>
      </c>
      <c r="F111" s="31">
        <f>(1+('US Market Projections'!P52+$C$21))^(1/$B$58)-1</f>
        <v>3.5101270300865739E-3</v>
      </c>
    </row>
    <row r="112" spans="1:6" outlineLevel="1" x14ac:dyDescent="0.2">
      <c r="A112" s="36">
        <f t="shared" si="152"/>
        <v>51</v>
      </c>
      <c r="B112" s="22">
        <f t="shared" si="149"/>
        <v>-306566.11559900339</v>
      </c>
      <c r="C112" s="22">
        <v>0</v>
      </c>
      <c r="D112" s="22">
        <f t="shared" si="150"/>
        <v>-306566.11559900339</v>
      </c>
      <c r="E112" s="22">
        <f t="shared" si="151"/>
        <v>87159226.816118374</v>
      </c>
      <c r="F112" s="31">
        <f>(1+('US Market Projections'!P53+$C$21))^(1/$B$58)-1</f>
        <v>3.5173110959987319E-3</v>
      </c>
    </row>
    <row r="113" spans="1:6" outlineLevel="1" x14ac:dyDescent="0.2">
      <c r="A113" s="36">
        <f t="shared" si="152"/>
        <v>52</v>
      </c>
      <c r="B113" s="22">
        <f t="shared" si="149"/>
        <v>-307241.13656145422</v>
      </c>
      <c r="C113" s="22">
        <v>0</v>
      </c>
      <c r="D113" s="22">
        <f t="shared" si="150"/>
        <v>-307241.13656145422</v>
      </c>
      <c r="E113" s="22">
        <f t="shared" si="151"/>
        <v>87159226.816118374</v>
      </c>
      <c r="F113" s="31">
        <f>(1+('US Market Projections'!P54+$C$21))^(1/$B$58)-1</f>
        <v>3.5250557833612639E-3</v>
      </c>
    </row>
    <row r="114" spans="1:6" outlineLevel="1" x14ac:dyDescent="0.2">
      <c r="A114" s="36">
        <f t="shared" si="152"/>
        <v>53</v>
      </c>
      <c r="B114" s="22">
        <f t="shared" si="149"/>
        <v>-307969.8992107159</v>
      </c>
      <c r="C114" s="22">
        <v>0</v>
      </c>
      <c r="D114" s="22">
        <f t="shared" si="150"/>
        <v>-307969.8992107159</v>
      </c>
      <c r="E114" s="22">
        <f t="shared" si="151"/>
        <v>87159226.816118374</v>
      </c>
      <c r="F114" s="31">
        <f>(1+('US Market Projections'!P55+$C$21))^(1/$B$58)-1</f>
        <v>3.5334170627792094E-3</v>
      </c>
    </row>
    <row r="115" spans="1:6" outlineLevel="1" x14ac:dyDescent="0.2">
      <c r="A115" s="36">
        <f t="shared" si="152"/>
        <v>54</v>
      </c>
      <c r="B115" s="22">
        <f t="shared" si="149"/>
        <v>-308583.32165201916</v>
      </c>
      <c r="C115" s="22">
        <v>0</v>
      </c>
      <c r="D115" s="22">
        <f t="shared" si="150"/>
        <v>-308583.32165201916</v>
      </c>
      <c r="E115" s="22">
        <f t="shared" si="151"/>
        <v>87159226.816118374</v>
      </c>
      <c r="F115" s="31">
        <f>(1+('US Market Projections'!P56+$C$21))^(1/$B$58)-1</f>
        <v>3.5404550146256319E-3</v>
      </c>
    </row>
    <row r="116" spans="1:6" outlineLevel="1" x14ac:dyDescent="0.2">
      <c r="A116" s="36">
        <f t="shared" si="152"/>
        <v>55</v>
      </c>
      <c r="B116" s="22">
        <f t="shared" si="149"/>
        <v>-309250.48709739186</v>
      </c>
      <c r="C116" s="22">
        <v>0</v>
      </c>
      <c r="D116" s="22">
        <f t="shared" si="150"/>
        <v>-309250.48709739186</v>
      </c>
      <c r="E116" s="22">
        <f t="shared" si="151"/>
        <v>87159226.816118374</v>
      </c>
      <c r="F116" s="31">
        <f>(1+('US Market Projections'!P57+$C$21))^(1/$B$58)-1</f>
        <v>3.548109573640712E-3</v>
      </c>
    </row>
    <row r="117" spans="1:6" outlineLevel="1" x14ac:dyDescent="0.2">
      <c r="A117" s="36">
        <f t="shared" si="152"/>
        <v>56</v>
      </c>
      <c r="B117" s="22">
        <f t="shared" si="149"/>
        <v>-309972.08052667917</v>
      </c>
      <c r="C117" s="22">
        <v>0</v>
      </c>
      <c r="D117" s="22">
        <f t="shared" si="150"/>
        <v>-309972.08052667917</v>
      </c>
      <c r="E117" s="22">
        <f t="shared" si="151"/>
        <v>87159226.816118374</v>
      </c>
      <c r="F117" s="31">
        <f>(1+('US Market Projections'!P58+$C$21))^(1/$B$58)-1</f>
        <v>3.5563885987726085E-3</v>
      </c>
    </row>
    <row r="118" spans="1:6" outlineLevel="1" x14ac:dyDescent="0.2">
      <c r="A118" s="36">
        <f t="shared" si="152"/>
        <v>57</v>
      </c>
      <c r="B118" s="22">
        <f t="shared" si="149"/>
        <v>-310569.98249091732</v>
      </c>
      <c r="C118" s="22">
        <v>0</v>
      </c>
      <c r="D118" s="22">
        <f t="shared" si="150"/>
        <v>-310569.98249091732</v>
      </c>
      <c r="E118" s="22">
        <f t="shared" si="151"/>
        <v>87159226.816118374</v>
      </c>
      <c r="F118" s="31">
        <f>(1+('US Market Projections'!P59+$C$21))^(1/$B$58)-1</f>
        <v>3.5632484802341491E-3</v>
      </c>
    </row>
    <row r="119" spans="1:6" outlineLevel="1" x14ac:dyDescent="0.2">
      <c r="A119" s="36">
        <f t="shared" si="152"/>
        <v>58</v>
      </c>
      <c r="B119" s="22">
        <f t="shared" si="149"/>
        <v>-311213.23568636656</v>
      </c>
      <c r="C119" s="22">
        <v>0</v>
      </c>
      <c r="D119" s="22">
        <f t="shared" si="150"/>
        <v>-311213.23568636656</v>
      </c>
      <c r="E119" s="22">
        <f t="shared" si="151"/>
        <v>87159226.816118374</v>
      </c>
      <c r="F119" s="31">
        <f>(1+('US Market Projections'!P60+$C$21))^(1/$B$58)-1</f>
        <v>3.5706286879177984E-3</v>
      </c>
    </row>
    <row r="120" spans="1:6" outlineLevel="1" x14ac:dyDescent="0.2">
      <c r="A120" s="36">
        <f t="shared" si="152"/>
        <v>59</v>
      </c>
      <c r="B120" s="22">
        <f t="shared" si="149"/>
        <v>-311900.43242379656</v>
      </c>
      <c r="C120" s="22">
        <v>0</v>
      </c>
      <c r="D120" s="22">
        <f t="shared" si="150"/>
        <v>-311900.43242379656</v>
      </c>
      <c r="E120" s="22">
        <f t="shared" si="151"/>
        <v>87159226.816118374</v>
      </c>
      <c r="F120" s="31">
        <f>(1+('US Market Projections'!P61+$C$21))^(1/$B$58)-1</f>
        <v>3.5785130710466184E-3</v>
      </c>
    </row>
    <row r="121" spans="1:6" outlineLevel="1" x14ac:dyDescent="0.2">
      <c r="A121" s="36">
        <f t="shared" si="152"/>
        <v>60</v>
      </c>
      <c r="B121" s="22">
        <f t="shared" si="149"/>
        <v>-312454.89544406207</v>
      </c>
      <c r="C121" s="22">
        <v>0</v>
      </c>
      <c r="D121" s="22">
        <f t="shared" si="150"/>
        <v>-312454.89544406207</v>
      </c>
      <c r="E121" s="22">
        <f t="shared" si="151"/>
        <v>87159226.816118374</v>
      </c>
      <c r="F121" s="31">
        <f>(1+('US Market Projections'!P62+$C$21))^(1/$B$58)-1</f>
        <v>3.5848745664444071E-3</v>
      </c>
    </row>
    <row r="122" spans="1:6" outlineLevel="1" x14ac:dyDescent="0.2">
      <c r="A122" s="36">
        <v>1</v>
      </c>
      <c r="B122" s="22">
        <f>PMT(F122,$B$57*$B$58,E121)</f>
        <v>-431844.5623620305</v>
      </c>
      <c r="C122" s="22">
        <f>PPMT(F122,A122,$B$57*$B$58,E121)</f>
        <v>-118788.46040449987</v>
      </c>
      <c r="D122" s="22">
        <f>IPMT(F122,A122,$B$57*$B$58,E121)</f>
        <v>-313056.1019575306</v>
      </c>
      <c r="E122" s="22">
        <f>E121+C122</f>
        <v>87040438.355713874</v>
      </c>
      <c r="F122" s="31">
        <f>(1+('US Market Projections'!P63+$C$21))^(1/$B$58)-1</f>
        <v>3.5917723618406061E-3</v>
      </c>
    </row>
    <row r="123" spans="1:6" outlineLevel="1" x14ac:dyDescent="0.2">
      <c r="A123" s="36">
        <f t="shared" si="152"/>
        <v>2</v>
      </c>
      <c r="B123" s="22">
        <f t="shared" ref="B123:B186" si="153">PMT(F123,$B$57*$B$58,E122)</f>
        <v>-431718.73315862392</v>
      </c>
      <c r="C123" s="22">
        <f t="shared" ref="C123:C186" si="154">PPMT(F123,A123,$B$57*$B$58,E122)</f>
        <v>-118859.44974144647</v>
      </c>
      <c r="D123" s="22">
        <f t="shared" ref="D123:D186" si="155">IPMT(F123,A123,$B$57*$B$58,E122)</f>
        <v>-312859.28341717744</v>
      </c>
      <c r="E123" s="22">
        <f t="shared" ref="E123:E186" si="156">E122+C123</f>
        <v>86921578.905972421</v>
      </c>
      <c r="F123" s="31">
        <f>(1+('US Market Projections'!P64+$C$21))^(1/$B$58)-1</f>
        <v>3.5993104709892698E-3</v>
      </c>
    </row>
    <row r="124" spans="1:6" outlineLevel="1" x14ac:dyDescent="0.2">
      <c r="A124" s="36">
        <f t="shared" si="152"/>
        <v>3</v>
      </c>
      <c r="B124" s="22">
        <f t="shared" si="153"/>
        <v>-431505.01644942368</v>
      </c>
      <c r="C124" s="22">
        <f t="shared" si="154"/>
        <v>-118967.87823174856</v>
      </c>
      <c r="D124" s="22">
        <f t="shared" si="155"/>
        <v>-312537.13821767515</v>
      </c>
      <c r="E124" s="22">
        <f t="shared" si="156"/>
        <v>86802611.027740672</v>
      </c>
      <c r="F124" s="31">
        <f>(1+('US Market Projections'!P65+$C$21))^(1/$B$58)-1</f>
        <v>3.605438230431357E-3</v>
      </c>
    </row>
    <row r="125" spans="1:6" outlineLevel="1" x14ac:dyDescent="0.2">
      <c r="A125" s="36">
        <f t="shared" si="152"/>
        <v>4</v>
      </c>
      <c r="B125" s="22">
        <f t="shared" si="153"/>
        <v>-431328.65263212123</v>
      </c>
      <c r="C125" s="22">
        <f t="shared" si="154"/>
        <v>-119061.36195944107</v>
      </c>
      <c r="D125" s="22">
        <f t="shared" si="155"/>
        <v>-312267.29067268019</v>
      </c>
      <c r="E125" s="22">
        <f t="shared" si="156"/>
        <v>86683549.66578123</v>
      </c>
      <c r="F125" s="31">
        <f>(1+('US Market Projections'!P66+$C$21))^(1/$B$58)-1</f>
        <v>3.6121983137036295E-3</v>
      </c>
    </row>
    <row r="126" spans="1:6" outlineLevel="1" x14ac:dyDescent="0.2">
      <c r="A126" s="36">
        <f t="shared" si="152"/>
        <v>5</v>
      </c>
      <c r="B126" s="22">
        <f t="shared" si="153"/>
        <v>-431191.07326959644</v>
      </c>
      <c r="C126" s="22">
        <f t="shared" si="154"/>
        <v>-119139.49003723802</v>
      </c>
      <c r="D126" s="22">
        <f t="shared" si="155"/>
        <v>-312051.58323235839</v>
      </c>
      <c r="E126" s="22">
        <f t="shared" si="156"/>
        <v>86564410.175743997</v>
      </c>
      <c r="F126" s="31">
        <f>(1+('US Market Projections'!P67+$C$21))^(1/$B$58)-1</f>
        <v>3.6196146061273637E-3</v>
      </c>
    </row>
    <row r="127" spans="1:6" outlineLevel="1" x14ac:dyDescent="0.2">
      <c r="A127" s="36">
        <f t="shared" si="152"/>
        <v>6</v>
      </c>
      <c r="B127" s="22">
        <f t="shared" si="153"/>
        <v>-430961.90788158251</v>
      </c>
      <c r="C127" s="22">
        <f t="shared" si="154"/>
        <v>-119256.25595902718</v>
      </c>
      <c r="D127" s="22">
        <f t="shared" si="155"/>
        <v>-311705.65192255529</v>
      </c>
      <c r="E127" s="22">
        <f t="shared" si="156"/>
        <v>86445153.919784963</v>
      </c>
      <c r="F127" s="31">
        <f>(1+('US Market Projections'!P68+$C$21))^(1/$B$58)-1</f>
        <v>3.6255568157870233E-3</v>
      </c>
    </row>
    <row r="128" spans="1:6" outlineLevel="1" x14ac:dyDescent="0.2">
      <c r="A128" s="36">
        <f t="shared" ref="A128:A191" si="157">A127+1</f>
        <v>7</v>
      </c>
      <c r="B128" s="22">
        <f t="shared" si="153"/>
        <v>-430765.06277507363</v>
      </c>
      <c r="C128" s="22">
        <f t="shared" si="154"/>
        <v>-119360.22746953621</v>
      </c>
      <c r="D128" s="22">
        <f t="shared" si="155"/>
        <v>-311404.83530553745</v>
      </c>
      <c r="E128" s="22">
        <f t="shared" si="156"/>
        <v>86325793.692315429</v>
      </c>
      <c r="F128" s="31">
        <f>(1+('US Market Projections'!P69+$C$21))^(1/$B$58)-1</f>
        <v>3.6320511602643268E-3</v>
      </c>
    </row>
    <row r="129" spans="1:6" outlineLevel="1" x14ac:dyDescent="0.2">
      <c r="A129" s="36">
        <f t="shared" si="157"/>
        <v>8</v>
      </c>
      <c r="B129" s="22">
        <f t="shared" si="153"/>
        <v>-430600.01042108604</v>
      </c>
      <c r="C129" s="22">
        <f t="shared" si="154"/>
        <v>-119451.77576961857</v>
      </c>
      <c r="D129" s="22">
        <f t="shared" si="155"/>
        <v>-311148.23465146741</v>
      </c>
      <c r="E129" s="22">
        <f t="shared" si="156"/>
        <v>86206341.916545808</v>
      </c>
      <c r="F129" s="31">
        <f>(1+('US Market Projections'!P70+$C$21))^(1/$B$58)-1</f>
        <v>3.6390895147202507E-3</v>
      </c>
    </row>
    <row r="130" spans="1:6" outlineLevel="1" x14ac:dyDescent="0.2">
      <c r="A130" s="36">
        <f t="shared" si="157"/>
        <v>9</v>
      </c>
      <c r="B130" s="22">
        <f t="shared" si="153"/>
        <v>-430341.6569307936</v>
      </c>
      <c r="C130" s="22">
        <f t="shared" si="154"/>
        <v>-119582.27706952556</v>
      </c>
      <c r="D130" s="22">
        <f t="shared" si="155"/>
        <v>-310759.3798612681</v>
      </c>
      <c r="E130" s="22">
        <f t="shared" si="156"/>
        <v>86086759.639476284</v>
      </c>
      <c r="F130" s="31">
        <f>(1+('US Market Projections'!P71+$C$21))^(1/$B$58)-1</f>
        <v>3.6446221289363478E-3</v>
      </c>
    </row>
    <row r="131" spans="1:6" outlineLevel="1" x14ac:dyDescent="0.2">
      <c r="A131" s="36">
        <f t="shared" si="157"/>
        <v>10</v>
      </c>
      <c r="B131" s="22">
        <f t="shared" si="153"/>
        <v>-430116.47449813836</v>
      </c>
      <c r="C131" s="22">
        <f t="shared" si="154"/>
        <v>-119699.64871804882</v>
      </c>
      <c r="D131" s="22">
        <f t="shared" si="155"/>
        <v>-310416.82578008954</v>
      </c>
      <c r="E131" s="22">
        <f t="shared" si="156"/>
        <v>85967059.99075824</v>
      </c>
      <c r="F131" s="31">
        <f>(1+('US Market Projections'!P72+$C$21))^(1/$B$58)-1</f>
        <v>3.6507228283240156E-3</v>
      </c>
    </row>
    <row r="132" spans="1:6" outlineLevel="1" x14ac:dyDescent="0.2">
      <c r="A132" s="36">
        <f t="shared" si="157"/>
        <v>11</v>
      </c>
      <c r="B132" s="22">
        <f t="shared" si="153"/>
        <v>-429918.08282549115</v>
      </c>
      <c r="C132" s="22">
        <f t="shared" si="154"/>
        <v>-119806.64480292083</v>
      </c>
      <c r="D132" s="22">
        <f t="shared" si="155"/>
        <v>-310111.43802257034</v>
      </c>
      <c r="E132" s="22">
        <f t="shared" si="156"/>
        <v>85847253.345955312</v>
      </c>
      <c r="F132" s="31">
        <f>(1+('US Market Projections'!P73+$C$21))^(1/$B$58)-1</f>
        <v>3.6572874297706726E-3</v>
      </c>
    </row>
    <row r="133" spans="1:6" outlineLevel="1" x14ac:dyDescent="0.2">
      <c r="A133" s="36">
        <f t="shared" si="157"/>
        <v>12</v>
      </c>
      <c r="B133" s="22">
        <f t="shared" si="153"/>
        <v>-429622.75151060487</v>
      </c>
      <c r="C133" s="22">
        <f t="shared" si="154"/>
        <v>-119953.6741046333</v>
      </c>
      <c r="D133" s="22">
        <f t="shared" si="155"/>
        <v>-309669.07740597153</v>
      </c>
      <c r="E133" s="22">
        <f t="shared" si="156"/>
        <v>85727299.671850681</v>
      </c>
      <c r="F133" s="31">
        <f>(1+('US Market Projections'!P74+$C$21))^(1/$B$58)-1</f>
        <v>3.6622826149188548E-3</v>
      </c>
    </row>
    <row r="134" spans="1:6" outlineLevel="1" x14ac:dyDescent="0.2">
      <c r="A134" s="36">
        <f t="shared" si="157"/>
        <v>13</v>
      </c>
      <c r="B134" s="22">
        <f t="shared" si="153"/>
        <v>-429324.46761437546</v>
      </c>
      <c r="C134" s="22">
        <f t="shared" si="154"/>
        <v>-120102.20900708056</v>
      </c>
      <c r="D134" s="22">
        <f t="shared" si="155"/>
        <v>-309222.25860729488</v>
      </c>
      <c r="E134" s="22">
        <f t="shared" si="156"/>
        <v>85607197.462843597</v>
      </c>
      <c r="F134" s="31">
        <f>(1+('US Market Projections'!P75+$C$21))^(1/$B$58)-1</f>
        <v>3.6672535132686868E-3</v>
      </c>
    </row>
    <row r="135" spans="1:6" outlineLevel="1" x14ac:dyDescent="0.2">
      <c r="A135" s="36">
        <f t="shared" si="157"/>
        <v>14</v>
      </c>
      <c r="B135" s="22">
        <f t="shared" si="153"/>
        <v>-429132.07095957926</v>
      </c>
      <c r="C135" s="22">
        <f t="shared" si="154"/>
        <v>-120208.21643674356</v>
      </c>
      <c r="D135" s="22">
        <f t="shared" si="155"/>
        <v>-308923.8545228357</v>
      </c>
      <c r="E135" s="22">
        <f t="shared" si="156"/>
        <v>85486989.246406853</v>
      </c>
      <c r="F135" s="31">
        <f>(1+('US Market Projections'!P76+$C$21))^(1/$B$58)-1</f>
        <v>3.6739930105758045E-3</v>
      </c>
    </row>
    <row r="136" spans="1:6" outlineLevel="1" x14ac:dyDescent="0.2">
      <c r="A136" s="36">
        <f t="shared" si="157"/>
        <v>15</v>
      </c>
      <c r="B136" s="22">
        <f t="shared" si="153"/>
        <v>-428813.40588159894</v>
      </c>
      <c r="C136" s="22">
        <f t="shared" si="154"/>
        <v>-120365.83074997716</v>
      </c>
      <c r="D136" s="22">
        <f t="shared" si="155"/>
        <v>-308447.57513162174</v>
      </c>
      <c r="E136" s="22">
        <f t="shared" si="156"/>
        <v>85366623.41565688</v>
      </c>
      <c r="F136" s="31">
        <f>(1+('US Market Projections'!P77+$C$21))^(1/$B$58)-1</f>
        <v>3.6786751473558699E-3</v>
      </c>
    </row>
    <row r="137" spans="1:6" outlineLevel="1" x14ac:dyDescent="0.2">
      <c r="A137" s="36">
        <f t="shared" si="157"/>
        <v>16</v>
      </c>
      <c r="B137" s="22">
        <f t="shared" si="153"/>
        <v>-428532.50392148405</v>
      </c>
      <c r="C137" s="22">
        <f t="shared" si="154"/>
        <v>-120508.48723384352</v>
      </c>
      <c r="D137" s="22">
        <f t="shared" si="155"/>
        <v>-308024.01668764057</v>
      </c>
      <c r="E137" s="22">
        <f t="shared" si="156"/>
        <v>85246114.928423032</v>
      </c>
      <c r="F137" s="31">
        <f>(1+('US Market Projections'!P78+$C$21))^(1/$B$58)-1</f>
        <v>3.6840052875479756E-3</v>
      </c>
    </row>
    <row r="138" spans="1:6" outlineLevel="1" x14ac:dyDescent="0.2">
      <c r="A138" s="36">
        <f t="shared" si="157"/>
        <v>17</v>
      </c>
      <c r="B138" s="22">
        <f t="shared" si="153"/>
        <v>-428296.09037713625</v>
      </c>
      <c r="C138" s="22">
        <f t="shared" si="154"/>
        <v>-120633.65395769077</v>
      </c>
      <c r="D138" s="22">
        <f t="shared" si="155"/>
        <v>-307662.43641944544</v>
      </c>
      <c r="E138" s="22">
        <f t="shared" si="156"/>
        <v>85125481.274465337</v>
      </c>
      <c r="F138" s="31">
        <f>(1+('US Market Projections'!P79+$C$21))^(1/$B$58)-1</f>
        <v>3.6900953518907986E-3</v>
      </c>
    </row>
    <row r="139" spans="1:6" outlineLevel="1" x14ac:dyDescent="0.2">
      <c r="A139" s="36">
        <f t="shared" si="157"/>
        <v>18</v>
      </c>
      <c r="B139" s="22">
        <f t="shared" si="153"/>
        <v>-427987.98406986607</v>
      </c>
      <c r="C139" s="22">
        <f t="shared" si="154"/>
        <v>-120788.05677980304</v>
      </c>
      <c r="D139" s="22">
        <f t="shared" si="155"/>
        <v>-307199.927290063</v>
      </c>
      <c r="E139" s="22">
        <f t="shared" si="156"/>
        <v>85004693.217685536</v>
      </c>
      <c r="F139" s="31">
        <f>(1+('US Market Projections'!P80+$C$21))^(1/$B$58)-1</f>
        <v>3.6950247252318658E-3</v>
      </c>
    </row>
    <row r="140" spans="1:6" outlineLevel="1" x14ac:dyDescent="0.2">
      <c r="A140" s="36">
        <f t="shared" si="157"/>
        <v>19</v>
      </c>
      <c r="B140" s="22">
        <f t="shared" si="153"/>
        <v>-427727.63848597754</v>
      </c>
      <c r="C140" s="22">
        <f t="shared" si="154"/>
        <v>-120923.66759229306</v>
      </c>
      <c r="D140" s="22">
        <f t="shared" si="155"/>
        <v>-306803.97089368448</v>
      </c>
      <c r="E140" s="22">
        <f t="shared" si="156"/>
        <v>84883769.550093248</v>
      </c>
      <c r="F140" s="31">
        <f>(1+('US Market Projections'!P81+$C$21))^(1/$B$58)-1</f>
        <v>3.7007699899009872E-3</v>
      </c>
    </row>
    <row r="141" spans="1:6" outlineLevel="1" x14ac:dyDescent="0.2">
      <c r="A141" s="36">
        <f t="shared" si="157"/>
        <v>20</v>
      </c>
      <c r="B141" s="22">
        <f t="shared" si="153"/>
        <v>-427509.67565092881</v>
      </c>
      <c r="C141" s="22">
        <f t="shared" si="154"/>
        <v>-121042.84593785059</v>
      </c>
      <c r="D141" s="22">
        <f t="shared" si="155"/>
        <v>-306466.82971307816</v>
      </c>
      <c r="E141" s="22">
        <f t="shared" si="156"/>
        <v>84762726.7041554</v>
      </c>
      <c r="F141" s="31">
        <f>(1+('US Market Projections'!P82+$C$21))^(1/$B$58)-1</f>
        <v>3.7072429814570818E-3</v>
      </c>
    </row>
    <row r="142" spans="1:6" outlineLevel="1" x14ac:dyDescent="0.2">
      <c r="A142" s="36">
        <f t="shared" si="157"/>
        <v>21</v>
      </c>
      <c r="B142" s="22">
        <f t="shared" si="153"/>
        <v>-427214.43335926451</v>
      </c>
      <c r="C142" s="22">
        <f t="shared" si="154"/>
        <v>-121193.3348152973</v>
      </c>
      <c r="D142" s="22">
        <f t="shared" si="155"/>
        <v>-306021.09854396724</v>
      </c>
      <c r="E142" s="22">
        <f t="shared" si="156"/>
        <v>84641533.369340107</v>
      </c>
      <c r="F142" s="31">
        <f>(1+('US Market Projections'!P83+$C$21))^(1/$B$58)-1</f>
        <v>3.7124594464363891E-3</v>
      </c>
    </row>
    <row r="143" spans="1:6" outlineLevel="1" x14ac:dyDescent="0.2">
      <c r="A143" s="36">
        <f t="shared" si="157"/>
        <v>22</v>
      </c>
      <c r="B143" s="22">
        <f t="shared" si="153"/>
        <v>-426960.50479450944</v>
      </c>
      <c r="C143" s="22">
        <f t="shared" si="154"/>
        <v>-121327.79060087292</v>
      </c>
      <c r="D143" s="22">
        <f t="shared" si="155"/>
        <v>-305632.71419363655</v>
      </c>
      <c r="E143" s="22">
        <f t="shared" si="156"/>
        <v>84520205.578739241</v>
      </c>
      <c r="F143" s="31">
        <f>(1+('US Market Projections'!P84+$C$21))^(1/$B$58)-1</f>
        <v>3.7183876128497051E-3</v>
      </c>
    </row>
    <row r="144" spans="1:6" outlineLevel="1" x14ac:dyDescent="0.2">
      <c r="A144" s="36">
        <f t="shared" si="157"/>
        <v>23</v>
      </c>
      <c r="B144" s="22">
        <f t="shared" si="153"/>
        <v>-426742.05480330635</v>
      </c>
      <c r="C144" s="22">
        <f t="shared" si="154"/>
        <v>-121448.71013792932</v>
      </c>
      <c r="D144" s="22">
        <f t="shared" si="155"/>
        <v>-305293.34466537705</v>
      </c>
      <c r="E144" s="22">
        <f t="shared" si="156"/>
        <v>84398756.868601307</v>
      </c>
      <c r="F144" s="31">
        <f>(1+('US Market Projections'!P85+$C$21))^(1/$B$58)-1</f>
        <v>3.7249313493326053E-3</v>
      </c>
    </row>
    <row r="145" spans="1:6" outlineLevel="1" x14ac:dyDescent="0.2">
      <c r="A145" s="36">
        <f t="shared" si="157"/>
        <v>24</v>
      </c>
      <c r="B145" s="22">
        <f t="shared" si="153"/>
        <v>-426436.93193171639</v>
      </c>
      <c r="C145" s="22">
        <f t="shared" si="154"/>
        <v>-121604.41127913835</v>
      </c>
      <c r="D145" s="22">
        <f t="shared" si="155"/>
        <v>-304832.52065257798</v>
      </c>
      <c r="E145" s="22">
        <f t="shared" si="156"/>
        <v>84277152.457322165</v>
      </c>
      <c r="F145" s="31">
        <f>(1+('US Market Projections'!P86+$C$21))^(1/$B$58)-1</f>
        <v>3.7300588149065117E-3</v>
      </c>
    </row>
    <row r="146" spans="1:6" outlineLevel="1" x14ac:dyDescent="0.2">
      <c r="A146" s="36">
        <f t="shared" si="157"/>
        <v>25</v>
      </c>
      <c r="B146" s="22">
        <f t="shared" si="153"/>
        <v>-426166.71968077443</v>
      </c>
      <c r="C146" s="22">
        <f t="shared" si="154"/>
        <v>-121746.70516916642</v>
      </c>
      <c r="D146" s="22">
        <f t="shared" si="155"/>
        <v>-304420.01451160799</v>
      </c>
      <c r="E146" s="22">
        <f t="shared" si="156"/>
        <v>84155405.752152994</v>
      </c>
      <c r="F146" s="31">
        <f>(1+('US Market Projections'!P87+$C$21))^(1/$B$58)-1</f>
        <v>3.7357938757447418E-3</v>
      </c>
    </row>
    <row r="147" spans="1:6" outlineLevel="1" x14ac:dyDescent="0.2">
      <c r="A147" s="36">
        <f t="shared" si="157"/>
        <v>26</v>
      </c>
      <c r="B147" s="22">
        <f t="shared" si="153"/>
        <v>-425927.04591665929</v>
      </c>
      <c r="C147" s="22">
        <f t="shared" si="154"/>
        <v>-121877.46648989107</v>
      </c>
      <c r="D147" s="22">
        <f t="shared" si="155"/>
        <v>-304049.57942676818</v>
      </c>
      <c r="E147" s="22">
        <f t="shared" si="156"/>
        <v>84033528.285663098</v>
      </c>
      <c r="F147" s="31">
        <f>(1+('US Market Projections'!P88+$C$21))^(1/$B$58)-1</f>
        <v>3.7420644362993194E-3</v>
      </c>
    </row>
    <row r="148" spans="1:6" outlineLevel="1" x14ac:dyDescent="0.2">
      <c r="A148" s="36">
        <f t="shared" si="157"/>
        <v>27</v>
      </c>
      <c r="B148" s="22">
        <f t="shared" si="153"/>
        <v>-425602.39759119082</v>
      </c>
      <c r="C148" s="22">
        <f t="shared" si="154"/>
        <v>-122042.01530600773</v>
      </c>
      <c r="D148" s="22">
        <f t="shared" si="155"/>
        <v>-303560.38228518312</v>
      </c>
      <c r="E148" s="22">
        <f t="shared" si="156"/>
        <v>83911486.270357087</v>
      </c>
      <c r="F148" s="31">
        <f>(1+('US Market Projections'!P89+$C$21))^(1/$B$58)-1</f>
        <v>3.7469430182732744E-3</v>
      </c>
    </row>
    <row r="149" spans="1:6" outlineLevel="1" x14ac:dyDescent="0.2">
      <c r="A149" s="36">
        <f t="shared" si="157"/>
        <v>28</v>
      </c>
      <c r="B149" s="22">
        <f t="shared" si="153"/>
        <v>-425312.52025951922</v>
      </c>
      <c r="C149" s="22">
        <f t="shared" si="154"/>
        <v>-122193.2659381961</v>
      </c>
      <c r="D149" s="22">
        <f t="shared" si="155"/>
        <v>-303119.25432132318</v>
      </c>
      <c r="E149" s="22">
        <f t="shared" si="156"/>
        <v>83789293.004418895</v>
      </c>
      <c r="F149" s="31">
        <f>(1+('US Market Projections'!P90+$C$21))^(1/$B$58)-1</f>
        <v>3.7524291119945818E-3</v>
      </c>
    </row>
    <row r="150" spans="1:6" outlineLevel="1" x14ac:dyDescent="0.2">
      <c r="A150" s="36">
        <f t="shared" si="157"/>
        <v>29</v>
      </c>
      <c r="B150" s="22">
        <f t="shared" si="153"/>
        <v>-425052.09744081431</v>
      </c>
      <c r="C150" s="22">
        <f t="shared" si="154"/>
        <v>-122333.4447193153</v>
      </c>
      <c r="D150" s="22">
        <f t="shared" si="155"/>
        <v>-302718.65272149903</v>
      </c>
      <c r="E150" s="22">
        <f t="shared" si="156"/>
        <v>83666959.55969958</v>
      </c>
      <c r="F150" s="31">
        <f>(1+('US Market Projections'!P91+$C$21))^(1/$B$58)-1</f>
        <v>3.7584346469254903E-3</v>
      </c>
    </row>
    <row r="151" spans="1:6" outlineLevel="1" x14ac:dyDescent="0.2">
      <c r="A151" s="36">
        <f t="shared" si="157"/>
        <v>30</v>
      </c>
      <c r="B151" s="22">
        <f t="shared" si="153"/>
        <v>-424703.6220228711</v>
      </c>
      <c r="C151" s="22">
        <f t="shared" si="154"/>
        <v>-122508.28744755498</v>
      </c>
      <c r="D151" s="22">
        <f t="shared" si="155"/>
        <v>-302195.33457531611</v>
      </c>
      <c r="E151" s="22">
        <f t="shared" si="156"/>
        <v>83544451.272252023</v>
      </c>
      <c r="F151" s="31">
        <f>(1+('US Market Projections'!P92+$C$21))^(1/$B$58)-1</f>
        <v>3.7629925121456242E-3</v>
      </c>
    </row>
    <row r="152" spans="1:6" outlineLevel="1" x14ac:dyDescent="0.2">
      <c r="A152" s="36">
        <f t="shared" si="157"/>
        <v>31</v>
      </c>
      <c r="B152" s="22">
        <f t="shared" si="153"/>
        <v>-424384.53288795048</v>
      </c>
      <c r="C152" s="22">
        <f t="shared" si="154"/>
        <v>-122671.95562270633</v>
      </c>
      <c r="D152" s="22">
        <f t="shared" si="155"/>
        <v>-301712.57726524415</v>
      </c>
      <c r="E152" s="22">
        <f t="shared" si="156"/>
        <v>83421779.31662932</v>
      </c>
      <c r="F152" s="31">
        <f>(1+('US Market Projections'!P93+$C$21))^(1/$B$58)-1</f>
        <v>3.7680698658595357E-3</v>
      </c>
    </row>
    <row r="153" spans="1:6" outlineLevel="1" x14ac:dyDescent="0.2">
      <c r="A153" s="36">
        <f t="shared" si="157"/>
        <v>32</v>
      </c>
      <c r="B153" s="22">
        <f t="shared" si="153"/>
        <v>-424091.91788394068</v>
      </c>
      <c r="C153" s="22">
        <f t="shared" si="154"/>
        <v>-122825.70515017441</v>
      </c>
      <c r="D153" s="22">
        <f t="shared" si="155"/>
        <v>-301266.2127337663</v>
      </c>
      <c r="E153" s="22">
        <f t="shared" si="156"/>
        <v>83298953.611479148</v>
      </c>
      <c r="F153" s="31">
        <f>(1+('US Market Projections'!P94+$C$21))^(1/$B$58)-1</f>
        <v>3.7736186506143188E-3</v>
      </c>
    </row>
    <row r="154" spans="1:6" outlineLevel="1" x14ac:dyDescent="0.2">
      <c r="A154" s="36">
        <f t="shared" si="157"/>
        <v>33</v>
      </c>
      <c r="B154" s="22">
        <f t="shared" si="153"/>
        <v>-423707.25909636175</v>
      </c>
      <c r="C154" s="22">
        <f t="shared" si="154"/>
        <v>-123015.29743709342</v>
      </c>
      <c r="D154" s="22">
        <f t="shared" si="155"/>
        <v>-300691.96165926836</v>
      </c>
      <c r="E154" s="22">
        <f t="shared" si="156"/>
        <v>83175938.314042062</v>
      </c>
      <c r="F154" s="31">
        <f>(1+('US Market Projections'!P95+$C$21))^(1/$B$58)-1</f>
        <v>3.7776481041431609E-3</v>
      </c>
    </row>
    <row r="155" spans="1:6" outlineLevel="1" x14ac:dyDescent="0.2">
      <c r="A155" s="36">
        <f t="shared" si="157"/>
        <v>34</v>
      </c>
      <c r="B155" s="22">
        <f t="shared" si="153"/>
        <v>-423350.92070026929</v>
      </c>
      <c r="C155" s="22">
        <f t="shared" si="154"/>
        <v>-123194.10594348359</v>
      </c>
      <c r="D155" s="22">
        <f t="shared" si="155"/>
        <v>-300156.81475678564</v>
      </c>
      <c r="E155" s="22">
        <f t="shared" si="156"/>
        <v>83052744.208098575</v>
      </c>
      <c r="F155" s="31">
        <f>(1+('US Market Projections'!P96+$C$21))^(1/$B$58)-1</f>
        <v>3.7821810266924771E-3</v>
      </c>
    </row>
    <row r="156" spans="1:6" outlineLevel="1" x14ac:dyDescent="0.2">
      <c r="A156" s="36">
        <f t="shared" si="157"/>
        <v>35</v>
      </c>
      <c r="B156" s="22">
        <f t="shared" si="153"/>
        <v>-423021.89728632994</v>
      </c>
      <c r="C156" s="22">
        <f t="shared" si="154"/>
        <v>-123362.63973747872</v>
      </c>
      <c r="D156" s="22">
        <f t="shared" si="155"/>
        <v>-299659.25754885125</v>
      </c>
      <c r="E156" s="22">
        <f t="shared" si="156"/>
        <v>82929381.568361104</v>
      </c>
      <c r="F156" s="31">
        <f>(1+('US Market Projections'!P97+$C$21))^(1/$B$58)-1</f>
        <v>3.7872013553623685E-3</v>
      </c>
    </row>
    <row r="157" spans="1:6" outlineLevel="1" x14ac:dyDescent="0.2">
      <c r="A157" s="36">
        <f t="shared" si="157"/>
        <v>36</v>
      </c>
      <c r="B157" s="22">
        <f t="shared" si="153"/>
        <v>-422602.57538120158</v>
      </c>
      <c r="C157" s="22">
        <f t="shared" si="154"/>
        <v>-123565.9754199921</v>
      </c>
      <c r="D157" s="22">
        <f t="shared" si="155"/>
        <v>-299036.59996120946</v>
      </c>
      <c r="E157" s="22">
        <f t="shared" si="156"/>
        <v>82805815.592941105</v>
      </c>
      <c r="F157" s="31">
        <f>(1+('US Market Projections'!P98+$C$21))^(1/$B$58)-1</f>
        <v>3.7907266121783856E-3</v>
      </c>
    </row>
    <row r="158" spans="1:6" outlineLevel="1" x14ac:dyDescent="0.2">
      <c r="A158" s="36">
        <f t="shared" si="157"/>
        <v>37</v>
      </c>
      <c r="B158" s="22">
        <f t="shared" si="153"/>
        <v>-422216.67002046126</v>
      </c>
      <c r="C158" s="22">
        <f t="shared" si="154"/>
        <v>-123756.56613771227</v>
      </c>
      <c r="D158" s="22">
        <f t="shared" si="155"/>
        <v>-298460.10388274898</v>
      </c>
      <c r="E158" s="22">
        <f t="shared" si="156"/>
        <v>82682059.026803389</v>
      </c>
      <c r="F158" s="31">
        <f>(1+('US Market Projections'!P99+$C$21))^(1/$B$58)-1</f>
        <v>3.7948432363137385E-3</v>
      </c>
    </row>
    <row r="159" spans="1:6" outlineLevel="1" x14ac:dyDescent="0.2">
      <c r="A159" s="36">
        <f t="shared" si="157"/>
        <v>38</v>
      </c>
      <c r="B159" s="22">
        <f t="shared" si="153"/>
        <v>-421866.94968782907</v>
      </c>
      <c r="C159" s="22">
        <f t="shared" si="154"/>
        <v>-123933.50194145963</v>
      </c>
      <c r="D159" s="22">
        <f t="shared" si="155"/>
        <v>-297933.44774636946</v>
      </c>
      <c r="E159" s="22">
        <f t="shared" si="156"/>
        <v>82558125.524861932</v>
      </c>
      <c r="F159" s="31">
        <f>(1+('US Market Projections'!P100+$C$21))^(1/$B$58)-1</f>
        <v>3.7995991048342947E-3</v>
      </c>
    </row>
    <row r="160" spans="1:6" outlineLevel="1" x14ac:dyDescent="0.2">
      <c r="A160" s="36">
        <f t="shared" si="157"/>
        <v>39</v>
      </c>
      <c r="B160" s="22">
        <f t="shared" si="153"/>
        <v>-421446.61439864582</v>
      </c>
      <c r="C160" s="22">
        <f t="shared" si="154"/>
        <v>-124137.45860724687</v>
      </c>
      <c r="D160" s="22">
        <f t="shared" si="155"/>
        <v>-297309.15579139889</v>
      </c>
      <c r="E160" s="22">
        <f t="shared" si="156"/>
        <v>82433988.06625469</v>
      </c>
      <c r="F160" s="31">
        <f>(1+('US Market Projections'!P101+$C$21))^(1/$B$58)-1</f>
        <v>3.8031878230444516E-3</v>
      </c>
    </row>
    <row r="161" spans="1:6" outlineLevel="1" x14ac:dyDescent="0.2">
      <c r="A161" s="36">
        <f t="shared" si="157"/>
        <v>40</v>
      </c>
      <c r="B161" s="22">
        <f t="shared" si="153"/>
        <v>-421073.69460112887</v>
      </c>
      <c r="C161" s="22">
        <f t="shared" si="154"/>
        <v>-124323.47628759997</v>
      </c>
      <c r="D161" s="22">
        <f t="shared" si="155"/>
        <v>-296750.21831352887</v>
      </c>
      <c r="E161" s="22">
        <f t="shared" si="156"/>
        <v>82309664.589967087</v>
      </c>
      <c r="F161" s="31">
        <f>(1+('US Market Projections'!P102+$C$21))^(1/$B$58)-1</f>
        <v>3.8076075871646964E-3</v>
      </c>
    </row>
    <row r="162" spans="1:6" outlineLevel="1" x14ac:dyDescent="0.2">
      <c r="A162" s="36">
        <f t="shared" si="157"/>
        <v>41</v>
      </c>
      <c r="B162" s="22">
        <f t="shared" si="153"/>
        <v>-420750.92258107057</v>
      </c>
      <c r="C162" s="22">
        <f t="shared" si="154"/>
        <v>-124490.73032410597</v>
      </c>
      <c r="D162" s="22">
        <f t="shared" si="155"/>
        <v>-296260.19225696457</v>
      </c>
      <c r="E162" s="22">
        <f t="shared" si="156"/>
        <v>82185173.859642982</v>
      </c>
      <c r="F162" s="31">
        <f>(1+('US Market Projections'!P103+$C$21))^(1/$B$58)-1</f>
        <v>3.8129062265526148E-3</v>
      </c>
    </row>
    <row r="163" spans="1:6" outlineLevel="1" x14ac:dyDescent="0.2">
      <c r="A163" s="36">
        <f t="shared" si="157"/>
        <v>42</v>
      </c>
      <c r="B163" s="22">
        <f t="shared" si="153"/>
        <v>-420367.63636774529</v>
      </c>
      <c r="C163" s="22">
        <f t="shared" si="154"/>
        <v>-124681.0949606096</v>
      </c>
      <c r="D163" s="22">
        <f t="shared" si="155"/>
        <v>-295686.54140713566</v>
      </c>
      <c r="E163" s="22">
        <f t="shared" si="156"/>
        <v>82060492.764682367</v>
      </c>
      <c r="F163" s="31">
        <f>(1+('US Market Projections'!P104+$C$21))^(1/$B$58)-1</f>
        <v>3.8172056505068053E-3</v>
      </c>
    </row>
    <row r="164" spans="1:6" outlineLevel="1" x14ac:dyDescent="0.2">
      <c r="A164" s="36">
        <f t="shared" si="157"/>
        <v>43</v>
      </c>
      <c r="B164" s="22">
        <f t="shared" si="153"/>
        <v>-420031.54147544398</v>
      </c>
      <c r="C164" s="22">
        <f t="shared" si="154"/>
        <v>-124853.88211734922</v>
      </c>
      <c r="D164" s="22">
        <f t="shared" si="155"/>
        <v>-295177.6593580948</v>
      </c>
      <c r="E164" s="22">
        <f t="shared" si="156"/>
        <v>81935638.882565022</v>
      </c>
      <c r="F164" s="31">
        <f>(1+('US Market Projections'!P105+$C$21))^(1/$B$58)-1</f>
        <v>3.8223359248035216E-3</v>
      </c>
    </row>
    <row r="165" spans="1:6" outlineLevel="1" x14ac:dyDescent="0.2">
      <c r="A165" s="36">
        <f t="shared" si="157"/>
        <v>44</v>
      </c>
      <c r="B165" s="22">
        <f t="shared" si="153"/>
        <v>-419745.83194887638</v>
      </c>
      <c r="C165" s="22">
        <f t="shared" si="154"/>
        <v>-125008.11117406786</v>
      </c>
      <c r="D165" s="22">
        <f t="shared" si="155"/>
        <v>-294737.72077480861</v>
      </c>
      <c r="E165" s="22">
        <f t="shared" si="156"/>
        <v>81810630.77139096</v>
      </c>
      <c r="F165" s="31">
        <f>(1+('US Market Projections'!P106+$C$21))^(1/$B$58)-1</f>
        <v>3.8283528416411805E-3</v>
      </c>
    </row>
    <row r="166" spans="1:6" outlineLevel="1" x14ac:dyDescent="0.2">
      <c r="A166" s="36">
        <f t="shared" si="157"/>
        <v>45</v>
      </c>
      <c r="B166" s="22">
        <f t="shared" si="153"/>
        <v>-419397.43565847079</v>
      </c>
      <c r="C166" s="22">
        <f t="shared" si="154"/>
        <v>-125186.21033884116</v>
      </c>
      <c r="D166" s="22">
        <f t="shared" si="155"/>
        <v>-294211.22531962959</v>
      </c>
      <c r="E166" s="22">
        <f t="shared" si="156"/>
        <v>81685444.561052114</v>
      </c>
      <c r="F166" s="31">
        <f>(1+('US Market Projections'!P107+$C$21))^(1/$B$58)-1</f>
        <v>3.8333306814588575E-3</v>
      </c>
    </row>
    <row r="167" spans="1:6" outlineLevel="1" x14ac:dyDescent="0.2">
      <c r="A167" s="36">
        <f t="shared" si="157"/>
        <v>46</v>
      </c>
      <c r="B167" s="22">
        <f t="shared" si="153"/>
        <v>-419093.20155495009</v>
      </c>
      <c r="C167" s="22">
        <f t="shared" si="154"/>
        <v>-125348.14297526343</v>
      </c>
      <c r="D167" s="22">
        <f t="shared" si="155"/>
        <v>-293745.05857968662</v>
      </c>
      <c r="E167" s="22">
        <f t="shared" si="156"/>
        <v>81560096.418076843</v>
      </c>
      <c r="F167" s="31">
        <f>(1+('US Market Projections'!P108+$C$21))^(1/$B$58)-1</f>
        <v>3.839091213325263E-3</v>
      </c>
    </row>
    <row r="168" spans="1:6" outlineLevel="1" x14ac:dyDescent="0.2">
      <c r="A168" s="36">
        <f t="shared" si="157"/>
        <v>47</v>
      </c>
      <c r="B168" s="22">
        <f t="shared" si="153"/>
        <v>-418831.17426837794</v>
      </c>
      <c r="C168" s="22">
        <f t="shared" si="154"/>
        <v>-125494.84278008154</v>
      </c>
      <c r="D168" s="22">
        <f t="shared" si="155"/>
        <v>-293336.33148829645</v>
      </c>
      <c r="E168" s="22">
        <f t="shared" si="156"/>
        <v>81434601.57529676</v>
      </c>
      <c r="F168" s="31">
        <f>(1+('US Market Projections'!P109+$C$21))^(1/$B$58)-1</f>
        <v>3.8456023337412049E-3</v>
      </c>
    </row>
    <row r="169" spans="1:6" outlineLevel="1" x14ac:dyDescent="0.2">
      <c r="A169" s="36">
        <f t="shared" si="157"/>
        <v>48</v>
      </c>
      <c r="B169" s="22">
        <f t="shared" si="153"/>
        <v>-418496.36416752799</v>
      </c>
      <c r="C169" s="22">
        <f t="shared" si="154"/>
        <v>-125669.03582721752</v>
      </c>
      <c r="D169" s="22">
        <f t="shared" si="155"/>
        <v>-292827.32834031049</v>
      </c>
      <c r="E169" s="22">
        <f t="shared" si="156"/>
        <v>81308932.53946954</v>
      </c>
      <c r="F169" s="31">
        <f>(1+('US Market Projections'!P110+$C$21))^(1/$B$58)-1</f>
        <v>3.8508987675749395E-3</v>
      </c>
    </row>
    <row r="170" spans="1:6" outlineLevel="1" x14ac:dyDescent="0.2">
      <c r="A170" s="36">
        <f t="shared" si="157"/>
        <v>49</v>
      </c>
      <c r="B170" s="22">
        <f t="shared" si="153"/>
        <v>-418191.52236480988</v>
      </c>
      <c r="C170" s="22">
        <f t="shared" si="154"/>
        <v>-125832.50527602833</v>
      </c>
      <c r="D170" s="22">
        <f t="shared" si="155"/>
        <v>-292359.01708878152</v>
      </c>
      <c r="E170" s="22">
        <f t="shared" si="156"/>
        <v>81183100.034193516</v>
      </c>
      <c r="F170" s="31">
        <f>(1+('US Market Projections'!P111+$C$21))^(1/$B$58)-1</f>
        <v>3.8567380691156838E-3</v>
      </c>
    </row>
    <row r="171" spans="1:6" outlineLevel="1" x14ac:dyDescent="0.2">
      <c r="A171" s="36">
        <f t="shared" si="157"/>
        <v>50</v>
      </c>
      <c r="B171" s="22">
        <f t="shared" si="153"/>
        <v>-417911.46053969942</v>
      </c>
      <c r="C171" s="22">
        <f t="shared" si="154"/>
        <v>-125987.30229377169</v>
      </c>
      <c r="D171" s="22">
        <f t="shared" si="155"/>
        <v>-291924.15824592771</v>
      </c>
      <c r="E171" s="22">
        <f t="shared" si="156"/>
        <v>81057112.731899738</v>
      </c>
      <c r="F171" s="31">
        <f>(1+('US Market Projections'!P112+$C$21))^(1/$B$58)-1</f>
        <v>3.863032273951239E-3</v>
      </c>
    </row>
    <row r="172" spans="1:6" outlineLevel="1" x14ac:dyDescent="0.2">
      <c r="A172" s="36">
        <f t="shared" si="157"/>
        <v>51</v>
      </c>
      <c r="B172" s="22">
        <f t="shared" si="153"/>
        <v>-417544.89243017096</v>
      </c>
      <c r="C172" s="22">
        <f t="shared" si="154"/>
        <v>-126174.32881738142</v>
      </c>
      <c r="D172" s="22">
        <f t="shared" si="155"/>
        <v>-291370.56361278956</v>
      </c>
      <c r="E172" s="22">
        <f t="shared" si="156"/>
        <v>80930938.403082356</v>
      </c>
      <c r="F172" s="31">
        <f>(1+('US Market Projections'!P113+$C$21))^(1/$B$58)-1</f>
        <v>3.8678724458458547E-3</v>
      </c>
    </row>
    <row r="173" spans="1:6" outlineLevel="1" x14ac:dyDescent="0.2">
      <c r="A173" s="36">
        <f t="shared" si="157"/>
        <v>52</v>
      </c>
      <c r="B173" s="22">
        <f t="shared" si="153"/>
        <v>-417194.22453161038</v>
      </c>
      <c r="C173" s="22">
        <f t="shared" si="154"/>
        <v>-126355.77708605901</v>
      </c>
      <c r="D173" s="22">
        <f t="shared" si="155"/>
        <v>-290838.44744555134</v>
      </c>
      <c r="E173" s="22">
        <f t="shared" si="156"/>
        <v>80804582.625996292</v>
      </c>
      <c r="F173" s="31">
        <f>(1+('US Market Projections'!P114+$C$21))^(1/$B$58)-1</f>
        <v>3.87301584552735E-3</v>
      </c>
    </row>
    <row r="174" spans="1:6" outlineLevel="1" x14ac:dyDescent="0.2">
      <c r="A174" s="36">
        <f t="shared" si="157"/>
        <v>53</v>
      </c>
      <c r="B174" s="22">
        <f t="shared" si="153"/>
        <v>-416858.48774887784</v>
      </c>
      <c r="C174" s="22">
        <f t="shared" si="154"/>
        <v>-126532.07696348966</v>
      </c>
      <c r="D174" s="22">
        <f t="shared" si="155"/>
        <v>-290326.41078538826</v>
      </c>
      <c r="E174" s="22">
        <f t="shared" si="156"/>
        <v>80678050.549032807</v>
      </c>
      <c r="F174" s="31">
        <f>(1+('US Market Projections'!P115+$C$21))^(1/$B$58)-1</f>
        <v>3.8784464498273774E-3</v>
      </c>
    </row>
    <row r="175" spans="1:6" outlineLevel="1" x14ac:dyDescent="0.2">
      <c r="A175" s="36">
        <f t="shared" si="157"/>
        <v>54</v>
      </c>
      <c r="B175" s="22">
        <f t="shared" si="153"/>
        <v>-416425.44745714456</v>
      </c>
      <c r="C175" s="22">
        <f t="shared" si="154"/>
        <v>-126744.06947973421</v>
      </c>
      <c r="D175" s="22">
        <f t="shared" si="155"/>
        <v>-289681.37797741033</v>
      </c>
      <c r="E175" s="22">
        <f t="shared" si="156"/>
        <v>80551306.479553074</v>
      </c>
      <c r="F175" s="31">
        <f>(1+('US Market Projections'!P116+$C$21))^(1/$B$58)-1</f>
        <v>3.8822317093440972E-3</v>
      </c>
    </row>
    <row r="176" spans="1:6" outlineLevel="1" x14ac:dyDescent="0.2">
      <c r="A176" s="36">
        <f t="shared" si="157"/>
        <v>55</v>
      </c>
      <c r="B176" s="22">
        <f t="shared" si="153"/>
        <v>-415999.93030662357</v>
      </c>
      <c r="C176" s="22">
        <f t="shared" si="154"/>
        <v>-126953.35958810973</v>
      </c>
      <c r="D176" s="22">
        <f t="shared" si="155"/>
        <v>-289046.57071851392</v>
      </c>
      <c r="E176" s="22">
        <f t="shared" si="156"/>
        <v>80424353.119964957</v>
      </c>
      <c r="F176" s="31">
        <f>(1+('US Market Projections'!P117+$C$21))^(1/$B$58)-1</f>
        <v>3.8861765173821006E-3</v>
      </c>
    </row>
    <row r="177" spans="1:7" outlineLevel="1" x14ac:dyDescent="0.2">
      <c r="A177" s="36">
        <f t="shared" si="157"/>
        <v>56</v>
      </c>
      <c r="B177" s="22">
        <f t="shared" si="153"/>
        <v>-415580.06138606562</v>
      </c>
      <c r="C177" s="22">
        <f t="shared" si="154"/>
        <v>-127160.66126461186</v>
      </c>
      <c r="D177" s="22">
        <f t="shared" si="155"/>
        <v>-288419.40012145374</v>
      </c>
      <c r="E177" s="22">
        <f t="shared" si="156"/>
        <v>80297192.458700344</v>
      </c>
      <c r="F177" s="31">
        <f>(1+('US Market Projections'!P118+$C$21))^(1/$B$58)-1</f>
        <v>3.8902489136025675E-3</v>
      </c>
    </row>
    <row r="178" spans="1:7" outlineLevel="1" x14ac:dyDescent="0.2">
      <c r="A178" s="36">
        <f t="shared" si="157"/>
        <v>57</v>
      </c>
      <c r="B178" s="22">
        <f t="shared" si="153"/>
        <v>-415045.31497264787</v>
      </c>
      <c r="C178" s="22">
        <f t="shared" si="154"/>
        <v>-127409.42225599611</v>
      </c>
      <c r="D178" s="22">
        <f t="shared" si="155"/>
        <v>-287635.89271665178</v>
      </c>
      <c r="E178" s="22">
        <f t="shared" si="156"/>
        <v>80169783.036444351</v>
      </c>
      <c r="F178" s="31">
        <f>(1+('US Market Projections'!P119+$C$21))^(1/$B$58)-1</f>
        <v>3.8923648908775199E-3</v>
      </c>
    </row>
    <row r="179" spans="1:7" outlineLevel="1" x14ac:dyDescent="0.2">
      <c r="A179" s="36">
        <f t="shared" si="157"/>
        <v>58</v>
      </c>
      <c r="B179" s="22">
        <f t="shared" si="153"/>
        <v>-414505.68276238471</v>
      </c>
      <c r="C179" s="22">
        <f t="shared" si="154"/>
        <v>-127659.64702850179</v>
      </c>
      <c r="D179" s="22">
        <f t="shared" si="155"/>
        <v>-286846.03573388292</v>
      </c>
      <c r="E179" s="22">
        <f t="shared" si="156"/>
        <v>80042123.389415845</v>
      </c>
      <c r="F179" s="31">
        <f>(1+('US Market Projections'!P120+$C$21))^(1/$B$58)-1</f>
        <v>3.8944249272809817E-3</v>
      </c>
    </row>
    <row r="180" spans="1:7" outlineLevel="1" x14ac:dyDescent="0.2">
      <c r="A180" s="36">
        <f t="shared" si="157"/>
        <v>59</v>
      </c>
      <c r="B180" s="22">
        <f t="shared" si="153"/>
        <v>-413961.1702452887</v>
      </c>
      <c r="C180" s="22">
        <f t="shared" si="154"/>
        <v>-127911.31599953865</v>
      </c>
      <c r="D180" s="22">
        <f t="shared" si="155"/>
        <v>-286049.85424575006</v>
      </c>
      <c r="E180" s="22">
        <f t="shared" si="156"/>
        <v>79914212.073416308</v>
      </c>
      <c r="F180" s="31">
        <f>(1+('US Market Projections'!P121+$C$21))^(1/$B$58)-1</f>
        <v>3.8964290266001456E-3</v>
      </c>
    </row>
    <row r="181" spans="1:7" outlineLevel="1" x14ac:dyDescent="0.2">
      <c r="A181" s="36">
        <f t="shared" si="157"/>
        <v>60</v>
      </c>
      <c r="B181" s="22">
        <f t="shared" si="153"/>
        <v>-413297.80127966817</v>
      </c>
      <c r="C181" s="22">
        <f t="shared" si="154"/>
        <v>-128205.16565072224</v>
      </c>
      <c r="D181" s="22">
        <f t="shared" si="155"/>
        <v>-285092.63562894589</v>
      </c>
      <c r="E181" s="22">
        <f t="shared" si="156"/>
        <v>79786006.907765582</v>
      </c>
      <c r="F181" s="31">
        <f>(1+('US Market Projections'!P122+$C$21))^(1/$B$58)-1</f>
        <v>3.896397089107495E-3</v>
      </c>
    </row>
    <row r="182" spans="1:7" outlineLevel="1" x14ac:dyDescent="0.2">
      <c r="A182" s="36">
        <f t="shared" si="157"/>
        <v>61</v>
      </c>
      <c r="B182" s="22">
        <f t="shared" si="153"/>
        <v>-412645.30724041146</v>
      </c>
      <c r="C182" s="22">
        <f t="shared" si="154"/>
        <v>-128494.45954099527</v>
      </c>
      <c r="D182" s="22">
        <f t="shared" si="155"/>
        <v>-284150.84769941622</v>
      </c>
      <c r="E182" s="22">
        <f t="shared" si="156"/>
        <v>79657512.448224589</v>
      </c>
      <c r="F182" s="31">
        <f>(1+('US Market Projections'!P123+$C$21))^(1/$B$58)-1</f>
        <v>3.8965807295376909E-3</v>
      </c>
    </row>
    <row r="183" spans="1:7" outlineLevel="1" x14ac:dyDescent="0.2">
      <c r="A183" s="36">
        <f t="shared" si="157"/>
        <v>62</v>
      </c>
      <c r="B183" s="22">
        <f t="shared" si="153"/>
        <v>-411980.74665151926</v>
      </c>
      <c r="C183" s="22">
        <f t="shared" si="154"/>
        <v>-128787.40335161243</v>
      </c>
      <c r="D183" s="22">
        <f t="shared" si="155"/>
        <v>-283193.34329990676</v>
      </c>
      <c r="E183" s="22">
        <f t="shared" si="156"/>
        <v>79528725.044872969</v>
      </c>
      <c r="F183" s="32">
        <f>F182</f>
        <v>3.8965807295376909E-3</v>
      </c>
      <c r="G183" s="25" t="s">
        <v>51</v>
      </c>
    </row>
    <row r="184" spans="1:7" outlineLevel="1" x14ac:dyDescent="0.2">
      <c r="A184" s="36">
        <f t="shared" si="157"/>
        <v>63</v>
      </c>
      <c r="B184" s="22">
        <f t="shared" si="153"/>
        <v>-411314.67098631948</v>
      </c>
      <c r="C184" s="22">
        <f t="shared" si="154"/>
        <v>-129080.20367887168</v>
      </c>
      <c r="D184" s="22">
        <f t="shared" si="155"/>
        <v>-282234.46730744781</v>
      </c>
      <c r="E184" s="22">
        <f t="shared" si="156"/>
        <v>79399644.841194093</v>
      </c>
      <c r="F184" s="32">
        <f t="shared" ref="F184:F247" si="158">F183</f>
        <v>3.8965807295376909E-3</v>
      </c>
    </row>
    <row r="185" spans="1:7" outlineLevel="1" x14ac:dyDescent="0.2">
      <c r="A185" s="36">
        <f t="shared" si="157"/>
        <v>64</v>
      </c>
      <c r="B185" s="22">
        <f t="shared" si="153"/>
        <v>-410647.08098689391</v>
      </c>
      <c r="C185" s="22">
        <f t="shared" si="154"/>
        <v>-129372.85333781459</v>
      </c>
      <c r="D185" s="22">
        <f t="shared" si="155"/>
        <v>-281274.22764907929</v>
      </c>
      <c r="E185" s="22">
        <f t="shared" si="156"/>
        <v>79270271.987856284</v>
      </c>
      <c r="F185" s="32">
        <f t="shared" si="158"/>
        <v>3.8965807295376909E-3</v>
      </c>
    </row>
    <row r="186" spans="1:7" outlineLevel="1" x14ac:dyDescent="0.2">
      <c r="A186" s="36">
        <f t="shared" si="157"/>
        <v>65</v>
      </c>
      <c r="B186" s="22">
        <f t="shared" si="153"/>
        <v>-409977.9774324841</v>
      </c>
      <c r="C186" s="22">
        <f t="shared" si="154"/>
        <v>-129665.34509602323</v>
      </c>
      <c r="D186" s="22">
        <f t="shared" si="155"/>
        <v>-280312.63233646093</v>
      </c>
      <c r="E186" s="22">
        <f t="shared" si="156"/>
        <v>79140606.642760262</v>
      </c>
      <c r="F186" s="32">
        <f t="shared" si="158"/>
        <v>3.8965807295376909E-3</v>
      </c>
    </row>
    <row r="187" spans="1:7" outlineLevel="1" x14ac:dyDescent="0.2">
      <c r="A187" s="36">
        <f t="shared" si="157"/>
        <v>66</v>
      </c>
      <c r="B187" s="22">
        <f t="shared" ref="B187:B250" si="159">PMT(F187,$B$57*$B$58,E186)</f>
        <v>-409307.36113973701</v>
      </c>
      <c r="C187" s="22">
        <f t="shared" ref="C187:C250" si="160">PPMT(F187,A187,$B$57*$B$58,E186)</f>
        <v>-129957.67167355715</v>
      </c>
      <c r="D187" s="22">
        <f t="shared" ref="D187:D250" si="161">IPMT(F187,A187,$B$57*$B$58,E186)</f>
        <v>-279349.68946617987</v>
      </c>
      <c r="E187" s="22">
        <f t="shared" ref="E187:E250" si="162">E186+C187</f>
        <v>79010648.971086711</v>
      </c>
      <c r="F187" s="32">
        <f t="shared" si="158"/>
        <v>3.8965807295376909E-3</v>
      </c>
    </row>
    <row r="188" spans="1:7" outlineLevel="1" x14ac:dyDescent="0.2">
      <c r="A188" s="36">
        <f t="shared" si="157"/>
        <v>67</v>
      </c>
      <c r="B188" s="22">
        <f t="shared" si="159"/>
        <v>-408635.23296295066</v>
      </c>
      <c r="C188" s="22">
        <f t="shared" si="160"/>
        <v>-130249.82574289331</v>
      </c>
      <c r="D188" s="22">
        <f t="shared" si="161"/>
        <v>-278385.40722005733</v>
      </c>
      <c r="E188" s="22">
        <f t="shared" si="162"/>
        <v>78880399.14534381</v>
      </c>
      <c r="F188" s="32">
        <f t="shared" si="158"/>
        <v>3.8965807295376909E-3</v>
      </c>
    </row>
    <row r="189" spans="1:7" outlineLevel="1" x14ac:dyDescent="0.2">
      <c r="A189" s="36">
        <f t="shared" si="157"/>
        <v>68</v>
      </c>
      <c r="B189" s="22">
        <f t="shared" si="159"/>
        <v>-407961.59379432019</v>
      </c>
      <c r="C189" s="22">
        <f t="shared" si="160"/>
        <v>-130541.79992886796</v>
      </c>
      <c r="D189" s="22">
        <f t="shared" si="161"/>
        <v>-277419.79386545223</v>
      </c>
      <c r="E189" s="22">
        <f t="shared" si="162"/>
        <v>78749857.345414937</v>
      </c>
      <c r="F189" s="32">
        <f t="shared" si="158"/>
        <v>3.8965807295376909E-3</v>
      </c>
    </row>
    <row r="190" spans="1:7" outlineLevel="1" x14ac:dyDescent="0.2">
      <c r="A190" s="36">
        <f t="shared" si="157"/>
        <v>69</v>
      </c>
      <c r="B190" s="22">
        <f t="shared" si="159"/>
        <v>-407286.44456418464</v>
      </c>
      <c r="C190" s="22">
        <f t="shared" si="160"/>
        <v>-130833.58680862175</v>
      </c>
      <c r="D190" s="22">
        <f t="shared" si="161"/>
        <v>-276452.85775556287</v>
      </c>
      <c r="E190" s="22">
        <f t="shared" si="162"/>
        <v>78619023.758606315</v>
      </c>
      <c r="F190" s="32">
        <f t="shared" si="158"/>
        <v>3.8965807295376909E-3</v>
      </c>
    </row>
    <row r="191" spans="1:7" outlineLevel="1" x14ac:dyDescent="0.2">
      <c r="A191" s="36">
        <f t="shared" si="157"/>
        <v>70</v>
      </c>
      <c r="B191" s="22">
        <f t="shared" si="159"/>
        <v>-406609.78624127322</v>
      </c>
      <c r="C191" s="22">
        <f t="shared" si="160"/>
        <v>-131125.17891154735</v>
      </c>
      <c r="D191" s="22">
        <f t="shared" si="161"/>
        <v>-275484.60732972593</v>
      </c>
      <c r="E191" s="22">
        <f t="shared" si="162"/>
        <v>78487898.579694763</v>
      </c>
      <c r="F191" s="32">
        <f t="shared" si="158"/>
        <v>3.8965807295376909E-3</v>
      </c>
    </row>
    <row r="192" spans="1:7" outlineLevel="1" x14ac:dyDescent="0.2">
      <c r="A192" s="36">
        <f t="shared" ref="A192:A255" si="163">A191+1</f>
        <v>71</v>
      </c>
      <c r="B192" s="22">
        <f t="shared" si="159"/>
        <v>-405931.61983295227</v>
      </c>
      <c r="C192" s="22">
        <f t="shared" si="160"/>
        <v>-131416.56871923929</v>
      </c>
      <c r="D192" s="22">
        <f t="shared" si="161"/>
        <v>-274515.05111371295</v>
      </c>
      <c r="E192" s="22">
        <f t="shared" si="162"/>
        <v>78356482.010975525</v>
      </c>
      <c r="F192" s="32">
        <f t="shared" si="158"/>
        <v>3.8965807295376909E-3</v>
      </c>
    </row>
    <row r="193" spans="1:6" outlineLevel="1" x14ac:dyDescent="0.2">
      <c r="A193" s="36">
        <f t="shared" si="163"/>
        <v>72</v>
      </c>
      <c r="B193" s="22">
        <f t="shared" si="159"/>
        <v>-405251.94638547266</v>
      </c>
      <c r="C193" s="22">
        <f t="shared" si="160"/>
        <v>-131707.7486654477</v>
      </c>
      <c r="D193" s="22">
        <f t="shared" si="161"/>
        <v>-273544.19772002497</v>
      </c>
      <c r="E193" s="22">
        <f t="shared" si="162"/>
        <v>78224774.262310073</v>
      </c>
      <c r="F193" s="32">
        <f t="shared" si="158"/>
        <v>3.8965807295376909E-3</v>
      </c>
    </row>
    <row r="194" spans="1:6" outlineLevel="1" x14ac:dyDescent="0.2">
      <c r="A194" s="36">
        <f t="shared" si="163"/>
        <v>73</v>
      </c>
      <c r="B194" s="22">
        <f t="shared" si="159"/>
        <v>-404570.76698421722</v>
      </c>
      <c r="C194" s="22">
        <f t="shared" si="160"/>
        <v>-131998.71113603335</v>
      </c>
      <c r="D194" s="22">
        <f t="shared" si="161"/>
        <v>-272572.05584818381</v>
      </c>
      <c r="E194" s="22">
        <f t="shared" si="162"/>
        <v>78092775.551174045</v>
      </c>
      <c r="F194" s="32">
        <f t="shared" si="158"/>
        <v>3.8965807295376909E-3</v>
      </c>
    </row>
    <row r="195" spans="1:6" outlineLevel="1" x14ac:dyDescent="0.2">
      <c r="A195" s="36">
        <f t="shared" si="163"/>
        <v>74</v>
      </c>
      <c r="B195" s="22">
        <f t="shared" si="159"/>
        <v>-403888.08275394823</v>
      </c>
      <c r="C195" s="22">
        <f t="shared" si="160"/>
        <v>-132289.44846892686</v>
      </c>
      <c r="D195" s="22">
        <f t="shared" si="161"/>
        <v>-271598.63428502134</v>
      </c>
      <c r="E195" s="22">
        <f t="shared" si="162"/>
        <v>77960486.102705121</v>
      </c>
      <c r="F195" s="32">
        <f t="shared" si="158"/>
        <v>3.8965807295376909E-3</v>
      </c>
    </row>
    <row r="196" spans="1:6" outlineLevel="1" x14ac:dyDescent="0.2">
      <c r="A196" s="36">
        <f t="shared" si="163"/>
        <v>75</v>
      </c>
      <c r="B196" s="22">
        <f t="shared" si="159"/>
        <v>-403203.89485905546</v>
      </c>
      <c r="C196" s="22">
        <f t="shared" si="160"/>
        <v>-132579.95295409</v>
      </c>
      <c r="D196" s="22">
        <f t="shared" si="161"/>
        <v>-270623.94190496544</v>
      </c>
      <c r="E196" s="22">
        <f t="shared" si="162"/>
        <v>77827906.149751037</v>
      </c>
      <c r="F196" s="32">
        <f t="shared" si="158"/>
        <v>3.8965807295376909E-3</v>
      </c>
    </row>
    <row r="197" spans="1:6" outlineLevel="1" x14ac:dyDescent="0.2">
      <c r="A197" s="36">
        <f t="shared" si="163"/>
        <v>76</v>
      </c>
      <c r="B197" s="22">
        <f t="shared" si="159"/>
        <v>-402518.20450380427</v>
      </c>
      <c r="C197" s="22">
        <f t="shared" si="160"/>
        <v>-132870.2168334802</v>
      </c>
      <c r="D197" s="22">
        <f t="shared" si="161"/>
        <v>-269647.9876703241</v>
      </c>
      <c r="E197" s="22">
        <f t="shared" si="162"/>
        <v>77695035.93291755</v>
      </c>
      <c r="F197" s="32">
        <f t="shared" si="158"/>
        <v>3.8965807295376909E-3</v>
      </c>
    </row>
    <row r="198" spans="1:6" outlineLevel="1" x14ac:dyDescent="0.2">
      <c r="A198" s="36">
        <f t="shared" si="163"/>
        <v>77</v>
      </c>
      <c r="B198" s="22">
        <f t="shared" si="159"/>
        <v>-401831.01293258381</v>
      </c>
      <c r="C198" s="22">
        <f t="shared" si="160"/>
        <v>-133160.23230101776</v>
      </c>
      <c r="D198" s="22">
        <f t="shared" si="161"/>
        <v>-268670.78063156607</v>
      </c>
      <c r="E198" s="22">
        <f t="shared" si="162"/>
        <v>77561875.700616539</v>
      </c>
      <c r="F198" s="32">
        <f t="shared" si="158"/>
        <v>3.8965807295376909E-3</v>
      </c>
    </row>
    <row r="199" spans="1:6" outlineLevel="1" x14ac:dyDescent="0.2">
      <c r="A199" s="36">
        <f t="shared" si="163"/>
        <v>78</v>
      </c>
      <c r="B199" s="22">
        <f t="shared" si="159"/>
        <v>-401142.3214301556</v>
      </c>
      <c r="C199" s="22">
        <f t="shared" si="160"/>
        <v>-133449.99150255651</v>
      </c>
      <c r="D199" s="22">
        <f t="shared" si="161"/>
        <v>-267692.32992759906</v>
      </c>
      <c r="E199" s="22">
        <f t="shared" si="162"/>
        <v>77428425.709113985</v>
      </c>
      <c r="F199" s="32">
        <f t="shared" si="158"/>
        <v>3.8965807295376909E-3</v>
      </c>
    </row>
    <row r="200" spans="1:6" outlineLevel="1" x14ac:dyDescent="0.2">
      <c r="A200" s="36">
        <f t="shared" si="163"/>
        <v>79</v>
      </c>
      <c r="B200" s="22">
        <f t="shared" si="159"/>
        <v>-400452.13132190192</v>
      </c>
      <c r="C200" s="22">
        <f t="shared" si="160"/>
        <v>-133739.48653585697</v>
      </c>
      <c r="D200" s="22">
        <f t="shared" si="161"/>
        <v>-266712.64478604501</v>
      </c>
      <c r="E200" s="22">
        <f t="shared" si="162"/>
        <v>77294686.222578123</v>
      </c>
      <c r="F200" s="32">
        <f t="shared" si="158"/>
        <v>3.8965807295376909E-3</v>
      </c>
    </row>
    <row r="201" spans="1:6" outlineLevel="1" x14ac:dyDescent="0.2">
      <c r="A201" s="36">
        <f t="shared" si="163"/>
        <v>80</v>
      </c>
      <c r="B201" s="22">
        <f t="shared" si="159"/>
        <v>-399760.44397407462</v>
      </c>
      <c r="C201" s="22">
        <f t="shared" si="160"/>
        <v>-134028.7094505628</v>
      </c>
      <c r="D201" s="22">
        <f t="shared" si="161"/>
        <v>-265731.73452351184</v>
      </c>
      <c r="E201" s="22">
        <f t="shared" si="162"/>
        <v>77160657.513127565</v>
      </c>
      <c r="F201" s="32">
        <f t="shared" si="158"/>
        <v>3.8965807295376909E-3</v>
      </c>
    </row>
    <row r="202" spans="1:6" outlineLevel="1" x14ac:dyDescent="0.2">
      <c r="A202" s="36">
        <f t="shared" si="163"/>
        <v>81</v>
      </c>
      <c r="B202" s="22">
        <f t="shared" si="159"/>
        <v>-399067.26079404406</v>
      </c>
      <c r="C202" s="22">
        <f t="shared" si="160"/>
        <v>-134317.65224818062</v>
      </c>
      <c r="D202" s="22">
        <f t="shared" si="161"/>
        <v>-264749.60854586348</v>
      </c>
      <c r="E202" s="22">
        <f t="shared" si="162"/>
        <v>77026339.860879391</v>
      </c>
      <c r="F202" s="32">
        <f t="shared" si="158"/>
        <v>3.8965807295376909E-3</v>
      </c>
    </row>
    <row r="203" spans="1:6" outlineLevel="1" x14ac:dyDescent="0.2">
      <c r="A203" s="36">
        <f t="shared" si="163"/>
        <v>82</v>
      </c>
      <c r="B203" s="22">
        <f t="shared" si="159"/>
        <v>-398372.58323054813</v>
      </c>
      <c r="C203" s="22">
        <f t="shared" si="160"/>
        <v>-134606.30688206252</v>
      </c>
      <c r="D203" s="22">
        <f t="shared" si="161"/>
        <v>-263766.27634848561</v>
      </c>
      <c r="E203" s="22">
        <f t="shared" si="162"/>
        <v>76891733.553997323</v>
      </c>
      <c r="F203" s="32">
        <f t="shared" si="158"/>
        <v>3.8965807295376909E-3</v>
      </c>
    </row>
    <row r="204" spans="1:6" outlineLevel="1" x14ac:dyDescent="0.2">
      <c r="A204" s="36">
        <f t="shared" si="163"/>
        <v>83</v>
      </c>
      <c r="B204" s="22">
        <f t="shared" si="159"/>
        <v>-397676.41277394089</v>
      </c>
      <c r="C204" s="22">
        <f t="shared" si="160"/>
        <v>-134894.66525739213</v>
      </c>
      <c r="D204" s="22">
        <f t="shared" si="161"/>
        <v>-262781.74751654878</v>
      </c>
      <c r="E204" s="22">
        <f t="shared" si="162"/>
        <v>76756838.888739929</v>
      </c>
      <c r="F204" s="32">
        <f t="shared" si="158"/>
        <v>3.8965807295376909E-3</v>
      </c>
    </row>
    <row r="205" spans="1:6" outlineLevel="1" x14ac:dyDescent="0.2">
      <c r="A205" s="36">
        <f t="shared" si="163"/>
        <v>84</v>
      </c>
      <c r="B205" s="22">
        <f t="shared" si="159"/>
        <v>-396978.75095644221</v>
      </c>
      <c r="C205" s="22">
        <f t="shared" si="160"/>
        <v>-135182.71923117345</v>
      </c>
      <c r="D205" s="22">
        <f t="shared" si="161"/>
        <v>-261796.03172526878</v>
      </c>
      <c r="E205" s="22">
        <f t="shared" si="162"/>
        <v>76621656.169508755</v>
      </c>
      <c r="F205" s="32">
        <f t="shared" si="158"/>
        <v>3.8965807295376909E-3</v>
      </c>
    </row>
    <row r="206" spans="1:6" outlineLevel="1" x14ac:dyDescent="0.2">
      <c r="A206" s="36">
        <f t="shared" si="163"/>
        <v>85</v>
      </c>
      <c r="B206" s="22">
        <f t="shared" si="159"/>
        <v>-396279.59935238684</v>
      </c>
      <c r="C206" s="22">
        <f t="shared" si="160"/>
        <v>-135470.46061222395</v>
      </c>
      <c r="D206" s="22">
        <f t="shared" si="161"/>
        <v>-260809.13874016286</v>
      </c>
      <c r="E206" s="22">
        <f t="shared" si="162"/>
        <v>76486185.708896533</v>
      </c>
      <c r="F206" s="32">
        <f t="shared" si="158"/>
        <v>3.8965807295376909E-3</v>
      </c>
    </row>
    <row r="207" spans="1:6" outlineLevel="1" x14ac:dyDescent="0.2">
      <c r="A207" s="36">
        <f t="shared" si="163"/>
        <v>86</v>
      </c>
      <c r="B207" s="22">
        <f t="shared" si="159"/>
        <v>-395578.95957847312</v>
      </c>
      <c r="C207" s="22">
        <f t="shared" si="160"/>
        <v>-135757.8811611695</v>
      </c>
      <c r="D207" s="22">
        <f t="shared" si="161"/>
        <v>-259821.07841730362</v>
      </c>
      <c r="E207" s="22">
        <f t="shared" si="162"/>
        <v>76350427.827735364</v>
      </c>
      <c r="F207" s="32">
        <f t="shared" si="158"/>
        <v>3.8965807295376909E-3</v>
      </c>
    </row>
    <row r="208" spans="1:6" outlineLevel="1" x14ac:dyDescent="0.2">
      <c r="A208" s="36">
        <f t="shared" si="163"/>
        <v>87</v>
      </c>
      <c r="B208" s="22">
        <f t="shared" si="159"/>
        <v>-394876.83329401305</v>
      </c>
      <c r="C208" s="22">
        <f t="shared" si="160"/>
        <v>-136044.97259044409</v>
      </c>
      <c r="D208" s="22">
        <f t="shared" si="161"/>
        <v>-258831.86070356896</v>
      </c>
      <c r="E208" s="22">
        <f t="shared" si="162"/>
        <v>76214382.855144918</v>
      </c>
      <c r="F208" s="32">
        <f t="shared" si="158"/>
        <v>3.8965807295376909E-3</v>
      </c>
    </row>
    <row r="209" spans="1:6" outlineLevel="1" x14ac:dyDescent="0.2">
      <c r="A209" s="36">
        <f t="shared" si="163"/>
        <v>88</v>
      </c>
      <c r="B209" s="22">
        <f t="shared" si="159"/>
        <v>-394173.22220118076</v>
      </c>
      <c r="C209" s="22">
        <f t="shared" si="160"/>
        <v>-136331.72656429189</v>
      </c>
      <c r="D209" s="22">
        <f t="shared" si="161"/>
        <v>-257841.49563688884</v>
      </c>
      <c r="E209" s="22">
        <f t="shared" si="162"/>
        <v>76078051.12858063</v>
      </c>
      <c r="F209" s="32">
        <f t="shared" si="158"/>
        <v>3.8965807295376909E-3</v>
      </c>
    </row>
    <row r="210" spans="1:6" outlineLevel="1" x14ac:dyDescent="0.2">
      <c r="A210" s="36">
        <f t="shared" si="163"/>
        <v>89</v>
      </c>
      <c r="B210" s="22">
        <f t="shared" si="159"/>
        <v>-393468.12804526224</v>
      </c>
      <c r="C210" s="22">
        <f t="shared" si="160"/>
        <v>-136618.13469877368</v>
      </c>
      <c r="D210" s="22">
        <f t="shared" si="161"/>
        <v>-256849.99334648857</v>
      </c>
      <c r="E210" s="22">
        <f t="shared" si="162"/>
        <v>75941432.993881851</v>
      </c>
      <c r="F210" s="32">
        <f t="shared" si="158"/>
        <v>3.8965807295376909E-3</v>
      </c>
    </row>
    <row r="211" spans="1:6" outlineLevel="1" x14ac:dyDescent="0.2">
      <c r="A211" s="36">
        <f t="shared" si="163"/>
        <v>90</v>
      </c>
      <c r="B211" s="22">
        <f t="shared" si="159"/>
        <v>-392761.55261490442</v>
      </c>
      <c r="C211" s="22">
        <f t="shared" si="160"/>
        <v>-136904.18856177572</v>
      </c>
      <c r="D211" s="22">
        <f t="shared" si="161"/>
        <v>-255857.36405312869</v>
      </c>
      <c r="E211" s="22">
        <f t="shared" si="162"/>
        <v>75804528.805320069</v>
      </c>
      <c r="F211" s="32">
        <f t="shared" si="158"/>
        <v>3.8965807295376909E-3</v>
      </c>
    </row>
    <row r="212" spans="1:6" outlineLevel="1" x14ac:dyDescent="0.2">
      <c r="A212" s="36">
        <f t="shared" si="163"/>
        <v>91</v>
      </c>
      <c r="B212" s="22">
        <f t="shared" si="159"/>
        <v>-392053.49774236412</v>
      </c>
      <c r="C212" s="22">
        <f t="shared" si="160"/>
        <v>-137189.8796730231</v>
      </c>
      <c r="D212" s="22">
        <f t="shared" si="161"/>
        <v>-254863.61806934103</v>
      </c>
      <c r="E212" s="22">
        <f t="shared" si="162"/>
        <v>75667338.92564705</v>
      </c>
      <c r="F212" s="32">
        <f t="shared" si="158"/>
        <v>3.8965807295376909E-3</v>
      </c>
    </row>
    <row r="213" spans="1:6" outlineLevel="1" x14ac:dyDescent="0.2">
      <c r="A213" s="36">
        <f t="shared" si="163"/>
        <v>92</v>
      </c>
      <c r="B213" s="22">
        <f t="shared" si="159"/>
        <v>-391343.96530375758</v>
      </c>
      <c r="C213" s="22">
        <f t="shared" si="160"/>
        <v>-137475.19950409629</v>
      </c>
      <c r="D213" s="22">
        <f t="shared" si="161"/>
        <v>-253868.76579966128</v>
      </c>
      <c r="E213" s="22">
        <f t="shared" si="162"/>
        <v>75529863.726142958</v>
      </c>
      <c r="F213" s="32">
        <f t="shared" si="158"/>
        <v>3.8965807295376909E-3</v>
      </c>
    </row>
    <row r="214" spans="1:6" outlineLevel="1" x14ac:dyDescent="0.2">
      <c r="A214" s="36">
        <f t="shared" si="163"/>
        <v>93</v>
      </c>
      <c r="B214" s="22">
        <f t="shared" si="159"/>
        <v>-390632.95721930882</v>
      </c>
      <c r="C214" s="22">
        <f t="shared" si="160"/>
        <v>-137760.13947845082</v>
      </c>
      <c r="D214" s="22">
        <f t="shared" si="161"/>
        <v>-252872.81774085801</v>
      </c>
      <c r="E214" s="22">
        <f t="shared" si="162"/>
        <v>75392103.586664513</v>
      </c>
      <c r="F214" s="32">
        <f t="shared" si="158"/>
        <v>3.8965807295376909E-3</v>
      </c>
    </row>
    <row r="215" spans="1:6" outlineLevel="1" x14ac:dyDescent="0.2">
      <c r="A215" s="36">
        <f t="shared" si="163"/>
        <v>94</v>
      </c>
      <c r="B215" s="22">
        <f t="shared" si="159"/>
        <v>-389920.47545359924</v>
      </c>
      <c r="C215" s="22">
        <f t="shared" si="160"/>
        <v>-138044.69097144165</v>
      </c>
      <c r="D215" s="22">
        <f t="shared" si="161"/>
        <v>-251875.78448215759</v>
      </c>
      <c r="E215" s="22">
        <f t="shared" si="162"/>
        <v>75254058.895693064</v>
      </c>
      <c r="F215" s="32">
        <f t="shared" si="158"/>
        <v>3.8965807295376909E-3</v>
      </c>
    </row>
    <row r="216" spans="1:6" outlineLevel="1" x14ac:dyDescent="0.2">
      <c r="A216" s="36">
        <f t="shared" si="163"/>
        <v>95</v>
      </c>
      <c r="B216" s="22">
        <f t="shared" si="159"/>
        <v>-389206.52201581566</v>
      </c>
      <c r="C216" s="22">
        <f t="shared" si="160"/>
        <v>-138328.84531035024</v>
      </c>
      <c r="D216" s="22">
        <f t="shared" si="161"/>
        <v>-250877.67670546545</v>
      </c>
      <c r="E216" s="22">
        <f t="shared" si="162"/>
        <v>75115730.050382718</v>
      </c>
      <c r="F216" s="32">
        <f t="shared" si="158"/>
        <v>3.8965807295376909E-3</v>
      </c>
    </row>
    <row r="217" spans="1:6" outlineLevel="1" x14ac:dyDescent="0.2">
      <c r="A217" s="36">
        <f t="shared" si="163"/>
        <v>96</v>
      </c>
      <c r="B217" s="22">
        <f t="shared" si="159"/>
        <v>-388491.0989599998</v>
      </c>
      <c r="C217" s="22">
        <f t="shared" si="160"/>
        <v>-138612.5937744159</v>
      </c>
      <c r="D217" s="22">
        <f t="shared" si="161"/>
        <v>-249878.50518558387</v>
      </c>
      <c r="E217" s="22">
        <f t="shared" si="162"/>
        <v>74977117.456608295</v>
      </c>
      <c r="F217" s="32">
        <f t="shared" si="158"/>
        <v>3.8965807295376909E-3</v>
      </c>
    </row>
    <row r="218" spans="1:6" outlineLevel="1" x14ac:dyDescent="0.2">
      <c r="A218" s="36">
        <f t="shared" si="163"/>
        <v>97</v>
      </c>
      <c r="B218" s="22">
        <f t="shared" si="159"/>
        <v>-387774.20838529587</v>
      </c>
      <c r="C218" s="22">
        <f t="shared" si="160"/>
        <v>-138895.92759487097</v>
      </c>
      <c r="D218" s="22">
        <f t="shared" si="161"/>
        <v>-248878.28079042491</v>
      </c>
      <c r="E218" s="22">
        <f t="shared" si="162"/>
        <v>74838221.529013425</v>
      </c>
      <c r="F218" s="32">
        <f t="shared" si="158"/>
        <v>3.8965807295376909E-3</v>
      </c>
    </row>
    <row r="219" spans="1:6" outlineLevel="1" x14ac:dyDescent="0.2">
      <c r="A219" s="36">
        <f t="shared" si="163"/>
        <v>98</v>
      </c>
      <c r="B219" s="22">
        <f t="shared" si="159"/>
        <v>-387055.85243619967</v>
      </c>
      <c r="C219" s="22">
        <f t="shared" si="160"/>
        <v>-139178.83795497962</v>
      </c>
      <c r="D219" s="22">
        <f t="shared" si="161"/>
        <v>-247877.0144812201</v>
      </c>
      <c r="E219" s="22">
        <f t="shared" si="162"/>
        <v>74699042.691058442</v>
      </c>
      <c r="F219" s="32">
        <f t="shared" si="158"/>
        <v>3.8965807295376909E-3</v>
      </c>
    </row>
    <row r="220" spans="1:6" outlineLevel="1" x14ac:dyDescent="0.2">
      <c r="A220" s="36">
        <f t="shared" si="163"/>
        <v>99</v>
      </c>
      <c r="B220" s="22">
        <f t="shared" si="159"/>
        <v>-386336.03330280591</v>
      </c>
      <c r="C220" s="22">
        <f t="shared" si="160"/>
        <v>-139461.31599008015</v>
      </c>
      <c r="D220" s="22">
        <f t="shared" si="161"/>
        <v>-246874.71731272576</v>
      </c>
      <c r="E220" s="22">
        <f t="shared" si="162"/>
        <v>74559581.375068367</v>
      </c>
      <c r="F220" s="32">
        <f t="shared" si="158"/>
        <v>3.8965807295376909E-3</v>
      </c>
    </row>
    <row r="221" spans="1:6" outlineLevel="1" x14ac:dyDescent="0.2">
      <c r="A221" s="36">
        <f t="shared" si="163"/>
        <v>100</v>
      </c>
      <c r="B221" s="22">
        <f t="shared" si="159"/>
        <v>-385614.75322105666</v>
      </c>
      <c r="C221" s="22">
        <f t="shared" si="160"/>
        <v>-139743.35278763238</v>
      </c>
      <c r="D221" s="22">
        <f t="shared" si="161"/>
        <v>-245871.40043342431</v>
      </c>
      <c r="E221" s="22">
        <f t="shared" si="162"/>
        <v>74419838.022280738</v>
      </c>
      <c r="F221" s="32">
        <f t="shared" si="158"/>
        <v>3.8965807295376909E-3</v>
      </c>
    </row>
    <row r="222" spans="1:6" outlineLevel="1" x14ac:dyDescent="0.2">
      <c r="A222" s="36">
        <f t="shared" si="163"/>
        <v>101</v>
      </c>
      <c r="B222" s="22">
        <f t="shared" si="159"/>
        <v>-384892.01447298873</v>
      </c>
      <c r="C222" s="22">
        <f t="shared" si="160"/>
        <v>-140024.93938726766</v>
      </c>
      <c r="D222" s="22">
        <f t="shared" si="161"/>
        <v>-244867.0750857211</v>
      </c>
      <c r="E222" s="22">
        <f t="shared" si="162"/>
        <v>74279813.082893476</v>
      </c>
      <c r="F222" s="32">
        <f t="shared" si="158"/>
        <v>3.8965807295376909E-3</v>
      </c>
    </row>
    <row r="223" spans="1:6" outlineLevel="1" x14ac:dyDescent="0.2">
      <c r="A223" s="36">
        <f t="shared" si="163"/>
        <v>102</v>
      </c>
      <c r="B223" s="22">
        <f t="shared" si="159"/>
        <v>-384167.81938698114</v>
      </c>
      <c r="C223" s="22">
        <f t="shared" si="160"/>
        <v>-140306.06678084377</v>
      </c>
      <c r="D223" s="22">
        <f t="shared" si="161"/>
        <v>-243861.75260613739</v>
      </c>
      <c r="E223" s="22">
        <f t="shared" si="162"/>
        <v>74139507.016112626</v>
      </c>
      <c r="F223" s="32">
        <f t="shared" si="158"/>
        <v>3.8965807295376909E-3</v>
      </c>
    </row>
    <row r="224" spans="1:6" outlineLevel="1" x14ac:dyDescent="0.2">
      <c r="A224" s="36">
        <f t="shared" si="163"/>
        <v>103</v>
      </c>
      <c r="B224" s="22">
        <f t="shared" si="159"/>
        <v>-383442.1703380018</v>
      </c>
      <c r="C224" s="22">
        <f t="shared" si="160"/>
        <v>-140586.72591250343</v>
      </c>
      <c r="D224" s="22">
        <f t="shared" si="161"/>
        <v>-242855.44442549837</v>
      </c>
      <c r="E224" s="22">
        <f t="shared" si="162"/>
        <v>73998920.290200129</v>
      </c>
      <c r="F224" s="32">
        <f t="shared" si="158"/>
        <v>3.8965807295376909E-3</v>
      </c>
    </row>
    <row r="225" spans="1:6" outlineLevel="1" x14ac:dyDescent="0.2">
      <c r="A225" s="36">
        <f t="shared" si="163"/>
        <v>104</v>
      </c>
      <c r="B225" s="22">
        <f t="shared" si="159"/>
        <v>-382715.06974785507</v>
      </c>
      <c r="C225" s="22">
        <f t="shared" si="160"/>
        <v>-140866.90767873739</v>
      </c>
      <c r="D225" s="22">
        <f t="shared" si="161"/>
        <v>-241848.16206911771</v>
      </c>
      <c r="E225" s="22">
        <f t="shared" si="162"/>
        <v>73858053.382521391</v>
      </c>
      <c r="F225" s="32">
        <f t="shared" si="158"/>
        <v>3.8965807295376909E-3</v>
      </c>
    </row>
    <row r="226" spans="1:6" outlineLevel="1" x14ac:dyDescent="0.2">
      <c r="A226" s="36">
        <f t="shared" si="163"/>
        <v>105</v>
      </c>
      <c r="B226" s="22">
        <f t="shared" si="159"/>
        <v>-381986.5200854275</v>
      </c>
      <c r="C226" s="22">
        <f t="shared" si="160"/>
        <v>-141146.60292845088</v>
      </c>
      <c r="D226" s="22">
        <f t="shared" si="161"/>
        <v>-240839.91715697662</v>
      </c>
      <c r="E226" s="22">
        <f t="shared" si="162"/>
        <v>73716906.779592946</v>
      </c>
      <c r="F226" s="32">
        <f t="shared" si="158"/>
        <v>3.8965807295376909E-3</v>
      </c>
    </row>
    <row r="227" spans="1:6" outlineLevel="1" x14ac:dyDescent="0.2">
      <c r="A227" s="36">
        <f t="shared" si="163"/>
        <v>106</v>
      </c>
      <c r="B227" s="22">
        <f t="shared" si="159"/>
        <v>-381256.52386693418</v>
      </c>
      <c r="C227" s="22">
        <f t="shared" si="160"/>
        <v>-141425.80246303513</v>
      </c>
      <c r="D227" s="22">
        <f t="shared" si="161"/>
        <v>-239830.72140389908</v>
      </c>
      <c r="E227" s="22">
        <f t="shared" si="162"/>
        <v>73575480.977129906</v>
      </c>
      <c r="F227" s="32">
        <f t="shared" si="158"/>
        <v>3.8965807295376909E-3</v>
      </c>
    </row>
    <row r="228" spans="1:6" outlineLevel="1" x14ac:dyDescent="0.2">
      <c r="A228" s="36">
        <f t="shared" si="163"/>
        <v>107</v>
      </c>
      <c r="B228" s="22">
        <f t="shared" si="159"/>
        <v>-380525.08365616458</v>
      </c>
      <c r="C228" s="22">
        <f t="shared" si="160"/>
        <v>-141704.49703644245</v>
      </c>
      <c r="D228" s="22">
        <f t="shared" si="161"/>
        <v>-238820.58661972205</v>
      </c>
      <c r="E228" s="22">
        <f t="shared" si="162"/>
        <v>73433776.480093464</v>
      </c>
      <c r="F228" s="32">
        <f t="shared" si="158"/>
        <v>3.8965807295376909E-3</v>
      </c>
    </row>
    <row r="229" spans="1:6" outlineLevel="1" x14ac:dyDescent="0.2">
      <c r="A229" s="36">
        <f t="shared" si="163"/>
        <v>108</v>
      </c>
      <c r="B229" s="22">
        <f t="shared" si="159"/>
        <v>-379792.20206472778</v>
      </c>
      <c r="C229" s="22">
        <f t="shared" si="160"/>
        <v>-141982.67735526609</v>
      </c>
      <c r="D229" s="22">
        <f t="shared" si="161"/>
        <v>-237809.52470946166</v>
      </c>
      <c r="E229" s="22">
        <f t="shared" si="162"/>
        <v>73291793.802738205</v>
      </c>
      <c r="F229" s="32">
        <f t="shared" si="158"/>
        <v>3.8965807295376909E-3</v>
      </c>
    </row>
    <row r="230" spans="1:6" outlineLevel="1" x14ac:dyDescent="0.2">
      <c r="A230" s="36">
        <f t="shared" si="163"/>
        <v>109</v>
      </c>
      <c r="B230" s="22">
        <f t="shared" si="159"/>
        <v>-379057.8817522974</v>
      </c>
      <c r="C230" s="22">
        <f t="shared" si="160"/>
        <v>-142260.33407882389</v>
      </c>
      <c r="D230" s="22">
        <f t="shared" si="161"/>
        <v>-236797.54767347357</v>
      </c>
      <c r="E230" s="22">
        <f t="shared" si="162"/>
        <v>73149533.468659386</v>
      </c>
      <c r="F230" s="32">
        <f t="shared" si="158"/>
        <v>3.8965807295376909E-3</v>
      </c>
    </row>
    <row r="231" spans="1:6" outlineLevel="1" x14ac:dyDescent="0.2">
      <c r="A231" s="36">
        <f t="shared" si="163"/>
        <v>110</v>
      </c>
      <c r="B231" s="22">
        <f t="shared" si="159"/>
        <v>-378322.12542685634</v>
      </c>
      <c r="C231" s="22">
        <f t="shared" si="160"/>
        <v>-142537.45781924692</v>
      </c>
      <c r="D231" s="22">
        <f t="shared" si="161"/>
        <v>-235784.66760760939</v>
      </c>
      <c r="E231" s="22">
        <f t="shared" si="162"/>
        <v>73006996.010840133</v>
      </c>
      <c r="F231" s="32">
        <f t="shared" si="158"/>
        <v>3.8965807295376909E-3</v>
      </c>
    </row>
    <row r="232" spans="1:6" outlineLevel="1" x14ac:dyDescent="0.2">
      <c r="A232" s="36">
        <f t="shared" si="163"/>
        <v>111</v>
      </c>
      <c r="B232" s="22">
        <f t="shared" si="159"/>
        <v>-377584.93584494019</v>
      </c>
      <c r="C232" s="22">
        <f t="shared" si="160"/>
        <v>-142814.03914157199</v>
      </c>
      <c r="D232" s="22">
        <f t="shared" si="161"/>
        <v>-234770.89670336823</v>
      </c>
      <c r="E232" s="22">
        <f t="shared" si="162"/>
        <v>72864181.971698567</v>
      </c>
      <c r="F232" s="32">
        <f t="shared" si="158"/>
        <v>3.8965807295376909E-3</v>
      </c>
    </row>
    <row r="233" spans="1:6" outlineLevel="1" x14ac:dyDescent="0.2">
      <c r="A233" s="36">
        <f t="shared" si="163"/>
        <v>112</v>
      </c>
      <c r="B233" s="22">
        <f t="shared" si="159"/>
        <v>-376846.31581188174</v>
      </c>
      <c r="C233" s="22">
        <f t="shared" si="160"/>
        <v>-143090.06856383898</v>
      </c>
      <c r="D233" s="22">
        <f t="shared" si="161"/>
        <v>-233756.24724804275</v>
      </c>
      <c r="E233" s="22">
        <f t="shared" si="162"/>
        <v>72721091.903134733</v>
      </c>
      <c r="F233" s="32">
        <f t="shared" si="158"/>
        <v>3.8965807295376909E-3</v>
      </c>
    </row>
    <row r="234" spans="1:6" outlineLevel="1" x14ac:dyDescent="0.2">
      <c r="A234" s="36">
        <f t="shared" si="163"/>
        <v>113</v>
      </c>
      <c r="B234" s="22">
        <f t="shared" si="159"/>
        <v>-376106.26818205317</v>
      </c>
      <c r="C234" s="22">
        <f t="shared" si="160"/>
        <v>-143365.53655719254</v>
      </c>
      <c r="D234" s="22">
        <f t="shared" si="161"/>
        <v>-232740.73162486064</v>
      </c>
      <c r="E234" s="22">
        <f t="shared" si="162"/>
        <v>72577726.366577536</v>
      </c>
      <c r="F234" s="32">
        <f t="shared" si="158"/>
        <v>3.8965807295376909E-3</v>
      </c>
    </row>
    <row r="235" spans="1:6" outlineLevel="1" x14ac:dyDescent="0.2">
      <c r="A235" s="36">
        <f t="shared" si="163"/>
        <v>114</v>
      </c>
      <c r="B235" s="22">
        <f t="shared" si="159"/>
        <v>-375364.79585910914</v>
      </c>
      <c r="C235" s="22">
        <f t="shared" si="160"/>
        <v>-143640.43354598834</v>
      </c>
      <c r="D235" s="22">
        <f t="shared" si="161"/>
        <v>-231724.36231312077</v>
      </c>
      <c r="E235" s="22">
        <f t="shared" si="162"/>
        <v>72434085.933031544</v>
      </c>
      <c r="F235" s="32">
        <f t="shared" si="158"/>
        <v>3.8965807295376909E-3</v>
      </c>
    </row>
    <row r="236" spans="1:6" outlineLevel="1" x14ac:dyDescent="0.2">
      <c r="A236" s="36">
        <f t="shared" si="163"/>
        <v>115</v>
      </c>
      <c r="B236" s="22">
        <f t="shared" si="159"/>
        <v>-374621.90179622849</v>
      </c>
      <c r="C236" s="22">
        <f t="shared" si="160"/>
        <v>-143914.74990790407</v>
      </c>
      <c r="D236" s="22">
        <f t="shared" si="161"/>
        <v>-230707.15188832444</v>
      </c>
      <c r="E236" s="22">
        <f t="shared" si="162"/>
        <v>72290171.183123633</v>
      </c>
      <c r="F236" s="32">
        <f t="shared" si="158"/>
        <v>3.8965807295376909E-3</v>
      </c>
    </row>
    <row r="237" spans="1:6" outlineLevel="1" x14ac:dyDescent="0.2">
      <c r="A237" s="36">
        <f t="shared" si="163"/>
        <v>116</v>
      </c>
      <c r="B237" s="22">
        <f t="shared" si="159"/>
        <v>-373877.58899635589</v>
      </c>
      <c r="C237" s="22">
        <f t="shared" si="160"/>
        <v>-144188.4759740548</v>
      </c>
      <c r="D237" s="22">
        <f t="shared" si="161"/>
        <v>-229689.11302230114</v>
      </c>
      <c r="E237" s="22">
        <f t="shared" si="162"/>
        <v>72145982.70714958</v>
      </c>
      <c r="F237" s="32">
        <f t="shared" si="158"/>
        <v>3.8965807295376909E-3</v>
      </c>
    </row>
    <row r="238" spans="1:6" outlineLevel="1" x14ac:dyDescent="0.2">
      <c r="A238" s="36">
        <f t="shared" si="163"/>
        <v>117</v>
      </c>
      <c r="B238" s="22">
        <f t="shared" si="159"/>
        <v>-373131.86051244236</v>
      </c>
      <c r="C238" s="22">
        <f t="shared" si="160"/>
        <v>-144461.60202911333</v>
      </c>
      <c r="D238" s="22">
        <f t="shared" si="161"/>
        <v>-228670.25848332906</v>
      </c>
      <c r="E238" s="22">
        <f t="shared" si="162"/>
        <v>72001521.105120465</v>
      </c>
      <c r="F238" s="32">
        <f t="shared" si="158"/>
        <v>3.8965807295376909E-3</v>
      </c>
    </row>
    <row r="239" spans="1:6" outlineLevel="1" x14ac:dyDescent="0.2">
      <c r="A239" s="36">
        <f t="shared" si="163"/>
        <v>118</v>
      </c>
      <c r="B239" s="22">
        <f t="shared" si="159"/>
        <v>-372384.71944768581</v>
      </c>
      <c r="C239" s="22">
        <f t="shared" si="160"/>
        <v>-144734.11831143528</v>
      </c>
      <c r="D239" s="22">
        <f t="shared" si="161"/>
        <v>-227650.60113625054</v>
      </c>
      <c r="E239" s="22">
        <f t="shared" si="162"/>
        <v>71856786.98680903</v>
      </c>
      <c r="F239" s="32">
        <f t="shared" si="158"/>
        <v>3.8965807295376909E-3</v>
      </c>
    </row>
    <row r="240" spans="1:6" outlineLevel="1" x14ac:dyDescent="0.2">
      <c r="A240" s="36">
        <f t="shared" si="163"/>
        <v>119</v>
      </c>
      <c r="B240" s="22">
        <f t="shared" si="159"/>
        <v>-371636.16895577015</v>
      </c>
      <c r="C240" s="22">
        <f t="shared" si="160"/>
        <v>-145006.01501318856</v>
      </c>
      <c r="D240" s="22">
        <f t="shared" si="161"/>
        <v>-226630.15394258162</v>
      </c>
      <c r="E240" s="22">
        <f t="shared" si="162"/>
        <v>71711780.971795842</v>
      </c>
      <c r="F240" s="32">
        <f t="shared" si="158"/>
        <v>3.8965807295376909E-3</v>
      </c>
    </row>
    <row r="241" spans="1:6" outlineLevel="1" x14ac:dyDescent="0.2">
      <c r="A241" s="36">
        <f t="shared" si="163"/>
        <v>120</v>
      </c>
      <c r="B241" s="22">
        <f t="shared" si="159"/>
        <v>-370886.21224110469</v>
      </c>
      <c r="C241" s="22">
        <f t="shared" si="160"/>
        <v>-145277.28228048838</v>
      </c>
      <c r="D241" s="22">
        <f t="shared" si="161"/>
        <v>-225608.92996061628</v>
      </c>
      <c r="E241" s="22">
        <f t="shared" si="162"/>
        <v>71566503.689515352</v>
      </c>
      <c r="F241" s="32">
        <f t="shared" si="158"/>
        <v>3.8965807295376909E-3</v>
      </c>
    </row>
    <row r="242" spans="1:6" outlineLevel="1" x14ac:dyDescent="0.2">
      <c r="A242" s="36">
        <f t="shared" si="163"/>
        <v>121</v>
      </c>
      <c r="B242" s="22">
        <f t="shared" si="159"/>
        <v>-370134.8525590619</v>
      </c>
      <c r="C242" s="22">
        <f t="shared" si="160"/>
        <v>-145547.91021353641</v>
      </c>
      <c r="D242" s="22">
        <f t="shared" si="161"/>
        <v>-224586.94234552546</v>
      </c>
      <c r="E242" s="22">
        <f t="shared" si="162"/>
        <v>71420955.779301822</v>
      </c>
      <c r="F242" s="32">
        <f t="shared" si="158"/>
        <v>3.8965807295376909E-3</v>
      </c>
    </row>
    <row r="243" spans="1:6" outlineLevel="1" x14ac:dyDescent="0.2">
      <c r="A243" s="36">
        <f t="shared" si="163"/>
        <v>122</v>
      </c>
      <c r="B243" s="22">
        <f t="shared" si="159"/>
        <v>-369382.09321621503</v>
      </c>
      <c r="C243" s="22">
        <f t="shared" si="160"/>
        <v>-145817.88886676557</v>
      </c>
      <c r="D243" s="22">
        <f t="shared" si="161"/>
        <v>-223564.20434944946</v>
      </c>
      <c r="E243" s="22">
        <f t="shared" si="162"/>
        <v>71275137.890435055</v>
      </c>
      <c r="F243" s="32">
        <f t="shared" si="158"/>
        <v>3.8965807295376909E-3</v>
      </c>
    </row>
    <row r="244" spans="1:6" outlineLevel="1" x14ac:dyDescent="0.2">
      <c r="A244" s="36">
        <f t="shared" si="163"/>
        <v>123</v>
      </c>
      <c r="B244" s="22">
        <f t="shared" si="159"/>
        <v>-368627.93757057487</v>
      </c>
      <c r="C244" s="22">
        <f t="shared" si="160"/>
        <v>-146087.2082489891</v>
      </c>
      <c r="D244" s="22">
        <f t="shared" si="161"/>
        <v>-222540.72932158576</v>
      </c>
      <c r="E244" s="22">
        <f t="shared" si="162"/>
        <v>71129050.682186067</v>
      </c>
      <c r="F244" s="32">
        <f t="shared" si="158"/>
        <v>3.8965807295376909E-3</v>
      </c>
    </row>
    <row r="245" spans="1:6" outlineLevel="1" x14ac:dyDescent="0.2">
      <c r="A245" s="36">
        <f t="shared" si="163"/>
        <v>124</v>
      </c>
      <c r="B245" s="22">
        <f t="shared" si="159"/>
        <v>-367872.38903182565</v>
      </c>
      <c r="C245" s="22">
        <f t="shared" si="160"/>
        <v>-146355.85832355529</v>
      </c>
      <c r="D245" s="22">
        <f t="shared" si="161"/>
        <v>-221516.53070827038</v>
      </c>
      <c r="E245" s="22">
        <f t="shared" si="162"/>
        <v>70982694.823862508</v>
      </c>
      <c r="F245" s="32">
        <f t="shared" si="158"/>
        <v>3.8965807295376909E-3</v>
      </c>
    </row>
    <row r="246" spans="1:6" outlineLevel="1" x14ac:dyDescent="0.2">
      <c r="A246" s="36">
        <f t="shared" si="163"/>
        <v>125</v>
      </c>
      <c r="B246" s="22">
        <f t="shared" si="159"/>
        <v>-367115.45106156007</v>
      </c>
      <c r="C246" s="22">
        <f t="shared" si="160"/>
        <v>-146623.82900850693</v>
      </c>
      <c r="D246" s="22">
        <f t="shared" si="161"/>
        <v>-220491.62205305317</v>
      </c>
      <c r="E246" s="22">
        <f t="shared" si="162"/>
        <v>70836070.994854003</v>
      </c>
      <c r="F246" s="32">
        <f t="shared" si="158"/>
        <v>3.8965807295376909E-3</v>
      </c>
    </row>
    <row r="247" spans="1:6" outlineLevel="1" x14ac:dyDescent="0.2">
      <c r="A247" s="36">
        <f t="shared" si="163"/>
        <v>126</v>
      </c>
      <c r="B247" s="22">
        <f t="shared" si="159"/>
        <v>-366357.12717351387</v>
      </c>
      <c r="C247" s="22">
        <f t="shared" si="160"/>
        <v>-146891.11017674601</v>
      </c>
      <c r="D247" s="22">
        <f t="shared" si="161"/>
        <v>-219466.01699676787</v>
      </c>
      <c r="E247" s="22">
        <f t="shared" si="162"/>
        <v>70689179.884677261</v>
      </c>
      <c r="F247" s="32">
        <f t="shared" si="158"/>
        <v>3.8965807295376909E-3</v>
      </c>
    </row>
    <row r="248" spans="1:6" outlineLevel="1" x14ac:dyDescent="0.2">
      <c r="A248" s="36">
        <f t="shared" si="163"/>
        <v>127</v>
      </c>
      <c r="B248" s="22">
        <f t="shared" si="159"/>
        <v>-365597.42093379895</v>
      </c>
      <c r="C248" s="22">
        <f t="shared" si="160"/>
        <v>-147157.69165620347</v>
      </c>
      <c r="D248" s="22">
        <f t="shared" si="161"/>
        <v>-218439.7292775955</v>
      </c>
      <c r="E248" s="22">
        <f t="shared" si="162"/>
        <v>70542022.193021059</v>
      </c>
      <c r="F248" s="32">
        <f t="shared" ref="F248:F311" si="164">F247</f>
        <v>3.8965807295376909E-3</v>
      </c>
    </row>
    <row r="249" spans="1:6" outlineLevel="1" x14ac:dyDescent="0.2">
      <c r="A249" s="36">
        <f t="shared" si="163"/>
        <v>128</v>
      </c>
      <c r="B249" s="22">
        <f t="shared" si="159"/>
        <v>-364836.33596113621</v>
      </c>
      <c r="C249" s="22">
        <f t="shared" si="160"/>
        <v>-147423.56323001441</v>
      </c>
      <c r="D249" s="22">
        <f t="shared" si="161"/>
        <v>-217412.77273112183</v>
      </c>
      <c r="E249" s="22">
        <f t="shared" si="162"/>
        <v>70394598.629791051</v>
      </c>
      <c r="F249" s="32">
        <f t="shared" si="164"/>
        <v>3.8965807295376909E-3</v>
      </c>
    </row>
    <row r="250" spans="1:6" outlineLevel="1" x14ac:dyDescent="0.2">
      <c r="A250" s="36">
        <f t="shared" si="163"/>
        <v>129</v>
      </c>
      <c r="B250" s="22">
        <f t="shared" si="159"/>
        <v>-364073.87592708733</v>
      </c>
      <c r="C250" s="22">
        <f t="shared" si="160"/>
        <v>-147688.71463669825</v>
      </c>
      <c r="D250" s="22">
        <f t="shared" si="161"/>
        <v>-216385.16129038905</v>
      </c>
      <c r="E250" s="22">
        <f t="shared" si="162"/>
        <v>70246909.915154353</v>
      </c>
      <c r="F250" s="32">
        <f t="shared" si="164"/>
        <v>3.8965807295376909E-3</v>
      </c>
    </row>
    <row r="251" spans="1:6" outlineLevel="1" x14ac:dyDescent="0.2">
      <c r="A251" s="36">
        <f t="shared" si="163"/>
        <v>130</v>
      </c>
      <c r="B251" s="22">
        <f t="shared" ref="B251:B314" si="165">PMT(F251,$B$57*$B$58,E250)</f>
        <v>-363310.04455628496</v>
      </c>
      <c r="C251" s="22">
        <f t="shared" ref="C251:C314" si="166">PPMT(F251,A251,$B$57*$B$58,E250)</f>
        <v>-147953.13557034457</v>
      </c>
      <c r="D251" s="22">
        <f t="shared" ref="D251:D314" si="167">IPMT(F251,A251,$B$57*$B$58,E250)</f>
        <v>-215356.90898594036</v>
      </c>
      <c r="E251" s="22">
        <f t="shared" ref="E251:E314" si="168">E250+C251</f>
        <v>70098956.779584005</v>
      </c>
      <c r="F251" s="32">
        <f t="shared" si="164"/>
        <v>3.8965807295376909E-3</v>
      </c>
    </row>
    <row r="252" spans="1:6" outlineLevel="1" x14ac:dyDescent="0.2">
      <c r="A252" s="36">
        <f t="shared" si="163"/>
        <v>131</v>
      </c>
      <c r="B252" s="22">
        <f t="shared" si="165"/>
        <v>-362544.84562666336</v>
      </c>
      <c r="C252" s="22">
        <f t="shared" si="166"/>
        <v>-148216.81568080408</v>
      </c>
      <c r="D252" s="22">
        <f t="shared" si="167"/>
        <v>-214328.02994585922</v>
      </c>
      <c r="E252" s="22">
        <f t="shared" si="168"/>
        <v>69950739.963903204</v>
      </c>
      <c r="F252" s="32">
        <f t="shared" si="164"/>
        <v>3.8965807295376909E-3</v>
      </c>
    </row>
    <row r="253" spans="1:6" outlineLevel="1" x14ac:dyDescent="0.2">
      <c r="A253" s="36">
        <f t="shared" si="163"/>
        <v>132</v>
      </c>
      <c r="B253" s="22">
        <f t="shared" si="165"/>
        <v>-361778.28296968632</v>
      </c>
      <c r="C253" s="22">
        <f t="shared" si="166"/>
        <v>-148479.74457388491</v>
      </c>
      <c r="D253" s="22">
        <f t="shared" si="167"/>
        <v>-213298.53839580141</v>
      </c>
      <c r="E253" s="22">
        <f t="shared" si="168"/>
        <v>69802260.219329312</v>
      </c>
      <c r="F253" s="32">
        <f t="shared" si="164"/>
        <v>3.8965807295376909E-3</v>
      </c>
    </row>
    <row r="254" spans="1:6" outlineLevel="1" x14ac:dyDescent="0.2">
      <c r="A254" s="36">
        <f t="shared" si="163"/>
        <v>133</v>
      </c>
      <c r="B254" s="22">
        <f t="shared" si="165"/>
        <v>-361010.36047057569</v>
      </c>
      <c r="C254" s="22">
        <f t="shared" si="166"/>
        <v>-148741.91181155475</v>
      </c>
      <c r="D254" s="22">
        <f t="shared" si="167"/>
        <v>-212268.44865902094</v>
      </c>
      <c r="E254" s="22">
        <f t="shared" si="168"/>
        <v>69653518.307517752</v>
      </c>
      <c r="F254" s="32">
        <f t="shared" si="164"/>
        <v>3.8965807295376909E-3</v>
      </c>
    </row>
    <row r="255" spans="1:6" outlineLevel="1" x14ac:dyDescent="0.2">
      <c r="A255" s="36">
        <f t="shared" si="163"/>
        <v>134</v>
      </c>
      <c r="B255" s="22">
        <f t="shared" si="165"/>
        <v>-360241.08206853759</v>
      </c>
      <c r="C255" s="22">
        <f t="shared" si="166"/>
        <v>-149003.30691214799</v>
      </c>
      <c r="D255" s="22">
        <f t="shared" si="167"/>
        <v>-211237.77515638957</v>
      </c>
      <c r="E255" s="22">
        <f t="shared" si="168"/>
        <v>69504515.000605598</v>
      </c>
      <c r="F255" s="32">
        <f t="shared" si="164"/>
        <v>3.8965807295376909E-3</v>
      </c>
    </row>
    <row r="256" spans="1:6" outlineLevel="1" x14ac:dyDescent="0.2">
      <c r="A256" s="36">
        <f t="shared" ref="A256:A319" si="169">A255+1</f>
        <v>135</v>
      </c>
      <c r="B256" s="22">
        <f t="shared" si="165"/>
        <v>-359470.4517569883</v>
      </c>
      <c r="C256" s="22">
        <f t="shared" si="166"/>
        <v>-149263.91935057906</v>
      </c>
      <c r="D256" s="22">
        <f t="shared" si="167"/>
        <v>-210206.53240640927</v>
      </c>
      <c r="E256" s="22">
        <f t="shared" si="168"/>
        <v>69355251.081255019</v>
      </c>
      <c r="F256" s="32">
        <f t="shared" si="164"/>
        <v>3.8965807295376909E-3</v>
      </c>
    </row>
    <row r="257" spans="1:6" outlineLevel="1" x14ac:dyDescent="0.2">
      <c r="A257" s="36">
        <f t="shared" si="169"/>
        <v>136</v>
      </c>
      <c r="B257" s="22">
        <f t="shared" si="165"/>
        <v>-358698.47358377895</v>
      </c>
      <c r="C257" s="22">
        <f t="shared" si="166"/>
        <v>-149523.73855856061</v>
      </c>
      <c r="D257" s="22">
        <f t="shared" si="167"/>
        <v>-209174.73502521837</v>
      </c>
      <c r="E257" s="22">
        <f t="shared" si="168"/>
        <v>69205727.342696458</v>
      </c>
      <c r="F257" s="32">
        <f t="shared" si="164"/>
        <v>3.8965807295376909E-3</v>
      </c>
    </row>
    <row r="258" spans="1:6" outlineLevel="1" x14ac:dyDescent="0.2">
      <c r="A258" s="36">
        <f t="shared" si="169"/>
        <v>137</v>
      </c>
      <c r="B258" s="22">
        <f t="shared" si="165"/>
        <v>-357925.15165141854</v>
      </c>
      <c r="C258" s="22">
        <f t="shared" si="166"/>
        <v>-149782.75392482796</v>
      </c>
      <c r="D258" s="22">
        <f t="shared" si="167"/>
        <v>-208142.39772659063</v>
      </c>
      <c r="E258" s="22">
        <f t="shared" si="168"/>
        <v>69055944.588771626</v>
      </c>
      <c r="F258" s="32">
        <f t="shared" si="164"/>
        <v>3.8965807295376909E-3</v>
      </c>
    </row>
    <row r="259" spans="1:6" outlineLevel="1" x14ac:dyDescent="0.2">
      <c r="A259" s="36">
        <f t="shared" si="169"/>
        <v>138</v>
      </c>
      <c r="B259" s="22">
        <f t="shared" si="165"/>
        <v>-357150.49011729669</v>
      </c>
      <c r="C259" s="22">
        <f t="shared" si="166"/>
        <v>-150040.95479536909</v>
      </c>
      <c r="D259" s="22">
        <f t="shared" si="167"/>
        <v>-207109.53532192763</v>
      </c>
      <c r="E259" s="22">
        <f t="shared" si="168"/>
        <v>68905903.633976251</v>
      </c>
      <c r="F259" s="32">
        <f t="shared" si="164"/>
        <v>3.8965807295376909E-3</v>
      </c>
    </row>
    <row r="260" spans="1:6" outlineLevel="1" x14ac:dyDescent="0.2">
      <c r="A260" s="36">
        <f t="shared" si="169"/>
        <v>139</v>
      </c>
      <c r="B260" s="22">
        <f t="shared" si="165"/>
        <v>-356374.4931939044</v>
      </c>
      <c r="C260" s="22">
        <f t="shared" si="166"/>
        <v>-150298.33047366011</v>
      </c>
      <c r="D260" s="22">
        <f t="shared" si="167"/>
        <v>-206076.16272024432</v>
      </c>
      <c r="E260" s="22">
        <f t="shared" si="168"/>
        <v>68755605.303502589</v>
      </c>
      <c r="F260" s="32">
        <f t="shared" si="164"/>
        <v>3.8965807295376909E-3</v>
      </c>
    </row>
    <row r="261" spans="1:6" outlineLevel="1" x14ac:dyDescent="0.2">
      <c r="A261" s="36">
        <f t="shared" si="169"/>
        <v>140</v>
      </c>
      <c r="B261" s="22">
        <f t="shared" si="165"/>
        <v>-355597.16514905408</v>
      </c>
      <c r="C261" s="22">
        <f t="shared" si="166"/>
        <v>-150554.870220907</v>
      </c>
      <c r="D261" s="22">
        <f t="shared" si="167"/>
        <v>-205042.29492814711</v>
      </c>
      <c r="E261" s="22">
        <f t="shared" si="168"/>
        <v>68605050.43328169</v>
      </c>
      <c r="F261" s="32">
        <f t="shared" si="164"/>
        <v>3.8965807295376909E-3</v>
      </c>
    </row>
    <row r="262" spans="1:6" outlineLevel="1" x14ac:dyDescent="0.2">
      <c r="A262" s="36">
        <f t="shared" si="169"/>
        <v>141</v>
      </c>
      <c r="B262" s="22">
        <f t="shared" si="165"/>
        <v>-354818.51030609827</v>
      </c>
      <c r="C262" s="22">
        <f t="shared" si="166"/>
        <v>-150810.56325629287</v>
      </c>
      <c r="D262" s="22">
        <f t="shared" si="167"/>
        <v>-204007.94704980543</v>
      </c>
      <c r="E262" s="22">
        <f t="shared" si="168"/>
        <v>68454239.870025396</v>
      </c>
      <c r="F262" s="32">
        <f t="shared" si="164"/>
        <v>3.8965807295376909E-3</v>
      </c>
    </row>
    <row r="263" spans="1:6" outlineLevel="1" x14ac:dyDescent="0.2">
      <c r="A263" s="36">
        <f t="shared" si="169"/>
        <v>142</v>
      </c>
      <c r="B263" s="22">
        <f t="shared" si="165"/>
        <v>-354038.53304414637</v>
      </c>
      <c r="C263" s="22">
        <f t="shared" si="166"/>
        <v>-151065.39875723096</v>
      </c>
      <c r="D263" s="22">
        <f t="shared" si="167"/>
        <v>-202973.13428691542</v>
      </c>
      <c r="E263" s="22">
        <f t="shared" si="168"/>
        <v>68303174.471268162</v>
      </c>
      <c r="F263" s="32">
        <f t="shared" si="164"/>
        <v>3.8965807295376909E-3</v>
      </c>
    </row>
    <row r="264" spans="1:6" outlineLevel="1" x14ac:dyDescent="0.2">
      <c r="A264" s="36">
        <f t="shared" si="169"/>
        <v>143</v>
      </c>
      <c r="B264" s="22">
        <f t="shared" si="165"/>
        <v>-353257.23779828154</v>
      </c>
      <c r="C264" s="22">
        <f t="shared" si="166"/>
        <v>-151319.3658596242</v>
      </c>
      <c r="D264" s="22">
        <f t="shared" si="167"/>
        <v>-201937.87193865739</v>
      </c>
      <c r="E264" s="22">
        <f t="shared" si="168"/>
        <v>68151855.105408534</v>
      </c>
      <c r="F264" s="32">
        <f t="shared" si="164"/>
        <v>3.8965807295376909E-3</v>
      </c>
    </row>
    <row r="265" spans="1:6" outlineLevel="1" x14ac:dyDescent="0.2">
      <c r="A265" s="36">
        <f t="shared" si="169"/>
        <v>144</v>
      </c>
      <c r="B265" s="22">
        <f t="shared" si="165"/>
        <v>-352474.62905977492</v>
      </c>
      <c r="C265" s="22">
        <f t="shared" si="166"/>
        <v>-151572.45365813014</v>
      </c>
      <c r="D265" s="22">
        <f t="shared" si="167"/>
        <v>-200902.17540164478</v>
      </c>
      <c r="E265" s="22">
        <f t="shared" si="168"/>
        <v>68000282.651750401</v>
      </c>
      <c r="F265" s="32">
        <f t="shared" si="164"/>
        <v>3.8965807295376909E-3</v>
      </c>
    </row>
    <row r="266" spans="1:6" outlineLevel="1" x14ac:dyDescent="0.2">
      <c r="A266" s="36">
        <f t="shared" si="169"/>
        <v>145</v>
      </c>
      <c r="B266" s="22">
        <f t="shared" si="165"/>
        <v>-351690.7113762988</v>
      </c>
      <c r="C266" s="22">
        <f t="shared" si="166"/>
        <v>-151824.65120643223</v>
      </c>
      <c r="D266" s="22">
        <f t="shared" si="167"/>
        <v>-199866.06016986654</v>
      </c>
      <c r="E266" s="22">
        <f t="shared" si="168"/>
        <v>67848458.000543967</v>
      </c>
      <c r="F266" s="32">
        <f t="shared" si="164"/>
        <v>3.8965807295376909E-3</v>
      </c>
    </row>
    <row r="267" spans="1:6" outlineLevel="1" x14ac:dyDescent="0.2">
      <c r="A267" s="36">
        <f t="shared" si="169"/>
        <v>146</v>
      </c>
      <c r="B267" s="22">
        <f t="shared" si="165"/>
        <v>-350905.48935213895</v>
      </c>
      <c r="C267" s="22">
        <f t="shared" si="166"/>
        <v>-152075.94751751717</v>
      </c>
      <c r="D267" s="22">
        <f t="shared" si="167"/>
        <v>-198829.54183462181</v>
      </c>
      <c r="E267" s="22">
        <f t="shared" si="168"/>
        <v>67696382.053026453</v>
      </c>
      <c r="F267" s="32">
        <f t="shared" si="164"/>
        <v>3.8965807295376909E-3</v>
      </c>
    </row>
    <row r="268" spans="1:6" outlineLevel="1" x14ac:dyDescent="0.2">
      <c r="A268" s="36">
        <f t="shared" si="169"/>
        <v>147</v>
      </c>
      <c r="B268" s="22">
        <f t="shared" si="165"/>
        <v>-350118.96764840483</v>
      </c>
      <c r="C268" s="22">
        <f t="shared" si="166"/>
        <v>-152326.3315639582</v>
      </c>
      <c r="D268" s="22">
        <f t="shared" si="167"/>
        <v>-197792.6360844466</v>
      </c>
      <c r="E268" s="22">
        <f t="shared" si="168"/>
        <v>67544055.721462488</v>
      </c>
      <c r="F268" s="32">
        <f t="shared" si="164"/>
        <v>3.8965807295376909E-3</v>
      </c>
    </row>
    <row r="269" spans="1:6" outlineLevel="1" x14ac:dyDescent="0.2">
      <c r="A269" s="36">
        <f t="shared" si="169"/>
        <v>148</v>
      </c>
      <c r="B269" s="22">
        <f t="shared" si="165"/>
        <v>-349331.15098323842</v>
      </c>
      <c r="C269" s="22">
        <f t="shared" si="166"/>
        <v>-152575.79227820481</v>
      </c>
      <c r="D269" s="22">
        <f t="shared" si="167"/>
        <v>-196755.35870503364</v>
      </c>
      <c r="E269" s="22">
        <f t="shared" si="168"/>
        <v>67391479.929184288</v>
      </c>
      <c r="F269" s="32">
        <f t="shared" si="164"/>
        <v>3.8965807295376909E-3</v>
      </c>
    </row>
    <row r="270" spans="1:6" outlineLevel="1" x14ac:dyDescent="0.2">
      <c r="A270" s="36">
        <f t="shared" si="169"/>
        <v>149</v>
      </c>
      <c r="B270" s="22">
        <f t="shared" si="165"/>
        <v>-348542.04413202242</v>
      </c>
      <c r="C270" s="22">
        <f t="shared" si="166"/>
        <v>-152824.31855287869</v>
      </c>
      <c r="D270" s="22">
        <f t="shared" si="167"/>
        <v>-195717.72557914368</v>
      </c>
      <c r="E270" s="22">
        <f t="shared" si="168"/>
        <v>67238655.610631406</v>
      </c>
      <c r="F270" s="32">
        <f t="shared" si="164"/>
        <v>3.8965807295376909E-3</v>
      </c>
    </row>
    <row r="271" spans="1:6" outlineLevel="1" x14ac:dyDescent="0.2">
      <c r="A271" s="36">
        <f t="shared" si="169"/>
        <v>150</v>
      </c>
      <c r="B271" s="22">
        <f t="shared" si="165"/>
        <v>-347751.65192758531</v>
      </c>
      <c r="C271" s="22">
        <f t="shared" si="166"/>
        <v>-153071.89924107562</v>
      </c>
      <c r="D271" s="22">
        <f t="shared" si="167"/>
        <v>-194679.75268650969</v>
      </c>
      <c r="E271" s="22">
        <f t="shared" si="168"/>
        <v>67085583.711390331</v>
      </c>
      <c r="F271" s="32">
        <f t="shared" si="164"/>
        <v>3.8965807295376909E-3</v>
      </c>
    </row>
    <row r="272" spans="1:6" outlineLevel="1" x14ac:dyDescent="0.2">
      <c r="A272" s="36">
        <f t="shared" si="169"/>
        <v>151</v>
      </c>
      <c r="B272" s="22">
        <f t="shared" si="165"/>
        <v>-346959.97926040663</v>
      </c>
      <c r="C272" s="22">
        <f t="shared" si="166"/>
        <v>-153318.52315667423</v>
      </c>
      <c r="D272" s="22">
        <f t="shared" si="167"/>
        <v>-193641.45610373246</v>
      </c>
      <c r="E272" s="22">
        <f t="shared" si="168"/>
        <v>66932265.188233659</v>
      </c>
      <c r="F272" s="32">
        <f t="shared" si="164"/>
        <v>3.8965807295376909E-3</v>
      </c>
    </row>
    <row r="273" spans="1:6" outlineLevel="1" x14ac:dyDescent="0.2">
      <c r="A273" s="36">
        <f t="shared" si="169"/>
        <v>152</v>
      </c>
      <c r="B273" s="22">
        <f t="shared" si="165"/>
        <v>-346167.03107881924</v>
      </c>
      <c r="C273" s="22">
        <f t="shared" si="166"/>
        <v>-153564.17907465046</v>
      </c>
      <c r="D273" s="22">
        <f t="shared" si="167"/>
        <v>-192602.85200416882</v>
      </c>
      <c r="E273" s="22">
        <f t="shared" si="168"/>
        <v>66778701.009159006</v>
      </c>
      <c r="F273" s="32">
        <f t="shared" si="164"/>
        <v>3.8965807295376909E-3</v>
      </c>
    </row>
    <row r="274" spans="1:6" outlineLevel="1" x14ac:dyDescent="0.2">
      <c r="A274" s="36">
        <f t="shared" si="169"/>
        <v>153</v>
      </c>
      <c r="B274" s="22">
        <f t="shared" si="165"/>
        <v>-345372.81238921074</v>
      </c>
      <c r="C274" s="22">
        <f t="shared" si="166"/>
        <v>-153808.85573139912</v>
      </c>
      <c r="D274" s="22">
        <f t="shared" si="167"/>
        <v>-191563.95665781165</v>
      </c>
      <c r="E274" s="22">
        <f t="shared" si="168"/>
        <v>66624892.153427608</v>
      </c>
      <c r="F274" s="32">
        <f t="shared" si="164"/>
        <v>3.8965807295376909E-3</v>
      </c>
    </row>
    <row r="275" spans="1:6" outlineLevel="1" x14ac:dyDescent="0.2">
      <c r="A275" s="36">
        <f t="shared" si="169"/>
        <v>154</v>
      </c>
      <c r="B275" s="22">
        <f t="shared" si="165"/>
        <v>-344577.32825622294</v>
      </c>
      <c r="C275" s="22">
        <f t="shared" si="166"/>
        <v>-154052.54182506152</v>
      </c>
      <c r="D275" s="22">
        <f t="shared" si="167"/>
        <v>-190524.78643116148</v>
      </c>
      <c r="E275" s="22">
        <f t="shared" si="168"/>
        <v>66470839.611602545</v>
      </c>
      <c r="F275" s="32">
        <f t="shared" si="164"/>
        <v>3.8965807295376909E-3</v>
      </c>
    </row>
    <row r="276" spans="1:6" outlineLevel="1" x14ac:dyDescent="0.2">
      <c r="A276" s="36">
        <f t="shared" si="169"/>
        <v>155</v>
      </c>
      <c r="B276" s="22">
        <f t="shared" si="165"/>
        <v>-343780.58380294993</v>
      </c>
      <c r="C276" s="22">
        <f t="shared" si="166"/>
        <v>-154295.2260158596</v>
      </c>
      <c r="D276" s="22">
        <f t="shared" si="167"/>
        <v>-189485.35778709032</v>
      </c>
      <c r="E276" s="22">
        <f t="shared" si="168"/>
        <v>66316544.385586686</v>
      </c>
      <c r="F276" s="32">
        <f t="shared" si="164"/>
        <v>3.8965807295376909E-3</v>
      </c>
    </row>
    <row r="277" spans="1:6" outlineLevel="1" x14ac:dyDescent="0.2">
      <c r="A277" s="36">
        <f t="shared" si="169"/>
        <v>156</v>
      </c>
      <c r="B277" s="22">
        <f t="shared" si="165"/>
        <v>-342982.58421113371</v>
      </c>
      <c r="C277" s="22">
        <f t="shared" si="166"/>
        <v>-154536.89692643675</v>
      </c>
      <c r="D277" s="22">
        <f t="shared" si="167"/>
        <v>-188445.68728469696</v>
      </c>
      <c r="E277" s="22">
        <f t="shared" si="168"/>
        <v>66162007.488660246</v>
      </c>
      <c r="F277" s="32">
        <f t="shared" si="164"/>
        <v>3.8965807295376909E-3</v>
      </c>
    </row>
    <row r="278" spans="1:6" outlineLevel="1" x14ac:dyDescent="0.2">
      <c r="A278" s="36">
        <f t="shared" si="169"/>
        <v>157</v>
      </c>
      <c r="B278" s="22">
        <f t="shared" si="165"/>
        <v>-342183.33472135902</v>
      </c>
      <c r="C278" s="22">
        <f t="shared" si="166"/>
        <v>-154777.54314220537</v>
      </c>
      <c r="D278" s="22">
        <f t="shared" si="167"/>
        <v>-187405.79157915368</v>
      </c>
      <c r="E278" s="22">
        <f t="shared" si="168"/>
        <v>66007229.945518039</v>
      </c>
      <c r="F278" s="32">
        <f t="shared" si="164"/>
        <v>3.8965807295376909E-3</v>
      </c>
    </row>
    <row r="279" spans="1:6" outlineLevel="1" x14ac:dyDescent="0.2">
      <c r="A279" s="36">
        <f t="shared" si="169"/>
        <v>158</v>
      </c>
      <c r="B279" s="22">
        <f t="shared" si="165"/>
        <v>-341382.84063324571</v>
      </c>
      <c r="C279" s="22">
        <f t="shared" si="166"/>
        <v>-155017.1532117007</v>
      </c>
      <c r="D279" s="22">
        <f t="shared" si="167"/>
        <v>-186365.68742154504</v>
      </c>
      <c r="E279" s="22">
        <f t="shared" si="168"/>
        <v>65852212.792306341</v>
      </c>
      <c r="F279" s="32">
        <f t="shared" si="164"/>
        <v>3.8965807295376909E-3</v>
      </c>
    </row>
    <row r="280" spans="1:6" outlineLevel="1" x14ac:dyDescent="0.2">
      <c r="A280" s="36">
        <f t="shared" si="169"/>
        <v>159</v>
      </c>
      <c r="B280" s="22">
        <f t="shared" si="165"/>
        <v>-340581.10730563948</v>
      </c>
      <c r="C280" s="22">
        <f t="shared" si="166"/>
        <v>-155255.71564694162</v>
      </c>
      <c r="D280" s="22">
        <f t="shared" si="167"/>
        <v>-185325.39165869792</v>
      </c>
      <c r="E280" s="22">
        <f t="shared" si="168"/>
        <v>65696957.076659396</v>
      </c>
      <c r="F280" s="32">
        <f t="shared" si="164"/>
        <v>3.8965807295376909E-3</v>
      </c>
    </row>
    <row r="281" spans="1:6" outlineLevel="1" x14ac:dyDescent="0.2">
      <c r="A281" s="36">
        <f t="shared" si="169"/>
        <v>160</v>
      </c>
      <c r="B281" s="22">
        <f t="shared" si="165"/>
        <v>-339778.14015680068</v>
      </c>
      <c r="C281" s="22">
        <f t="shared" si="166"/>
        <v>-155493.21892379827</v>
      </c>
      <c r="D281" s="22">
        <f t="shared" si="167"/>
        <v>-184284.92123300242</v>
      </c>
      <c r="E281" s="22">
        <f t="shared" si="168"/>
        <v>65541463.857735597</v>
      </c>
      <c r="F281" s="32">
        <f t="shared" si="164"/>
        <v>3.8965807295376909E-3</v>
      </c>
    </row>
    <row r="282" spans="1:6" outlineLevel="1" x14ac:dyDescent="0.2">
      <c r="A282" s="36">
        <f t="shared" si="169"/>
        <v>161</v>
      </c>
      <c r="B282" s="22">
        <f t="shared" si="165"/>
        <v>-338973.94466459134</v>
      </c>
      <c r="C282" s="22">
        <f t="shared" si="166"/>
        <v>-155729.65148236623</v>
      </c>
      <c r="D282" s="22">
        <f t="shared" si="167"/>
        <v>-183244.29318222508</v>
      </c>
      <c r="E282" s="22">
        <f t="shared" si="168"/>
        <v>65385734.206253231</v>
      </c>
      <c r="F282" s="32">
        <f t="shared" si="164"/>
        <v>3.8965807295376909E-3</v>
      </c>
    </row>
    <row r="283" spans="1:6" outlineLevel="1" x14ac:dyDescent="0.2">
      <c r="A283" s="36">
        <f t="shared" si="169"/>
        <v>162</v>
      </c>
      <c r="B283" s="22">
        <f t="shared" si="165"/>
        <v>-338168.52636666002</v>
      </c>
      <c r="C283" s="22">
        <f t="shared" si="166"/>
        <v>-155965.0017273475</v>
      </c>
      <c r="D283" s="22">
        <f t="shared" si="167"/>
        <v>-182203.52463931253</v>
      </c>
      <c r="E283" s="22">
        <f t="shared" si="168"/>
        <v>65229769.204525881</v>
      </c>
      <c r="F283" s="32">
        <f t="shared" si="164"/>
        <v>3.8965807295376909E-3</v>
      </c>
    </row>
    <row r="284" spans="1:6" outlineLevel="1" x14ac:dyDescent="0.2">
      <c r="A284" s="36">
        <f t="shared" si="169"/>
        <v>163</v>
      </c>
      <c r="B284" s="22">
        <f t="shared" si="165"/>
        <v>-337361.89086062537</v>
      </c>
      <c r="C284" s="22">
        <f t="shared" si="166"/>
        <v>-156199.25802843896</v>
      </c>
      <c r="D284" s="22">
        <f t="shared" si="167"/>
        <v>-181162.63283218638</v>
      </c>
      <c r="E284" s="22">
        <f t="shared" si="168"/>
        <v>65073569.94649744</v>
      </c>
      <c r="F284" s="32">
        <f t="shared" si="164"/>
        <v>3.8965807295376909E-3</v>
      </c>
    </row>
    <row r="285" spans="1:6" outlineLevel="1" x14ac:dyDescent="0.2">
      <c r="A285" s="36">
        <f t="shared" si="169"/>
        <v>164</v>
      </c>
      <c r="B285" s="22">
        <f t="shared" si="165"/>
        <v>-336554.04380425642</v>
      </c>
      <c r="C285" s="22">
        <f t="shared" si="166"/>
        <v>-156432.4087207267</v>
      </c>
      <c r="D285" s="22">
        <f t="shared" si="167"/>
        <v>-180121.63508352975</v>
      </c>
      <c r="E285" s="22">
        <f t="shared" si="168"/>
        <v>64917137.537776716</v>
      </c>
      <c r="F285" s="32">
        <f t="shared" si="164"/>
        <v>3.8965807295376909E-3</v>
      </c>
    </row>
    <row r="286" spans="1:6" outlineLevel="1" x14ac:dyDescent="0.2">
      <c r="A286" s="36">
        <f t="shared" si="169"/>
        <v>165</v>
      </c>
      <c r="B286" s="22">
        <f t="shared" si="165"/>
        <v>-335744.99091565225</v>
      </c>
      <c r="C286" s="22">
        <f t="shared" si="166"/>
        <v>-156664.44210508838</v>
      </c>
      <c r="D286" s="22">
        <f t="shared" si="167"/>
        <v>-179080.54881056387</v>
      </c>
      <c r="E286" s="22">
        <f t="shared" si="168"/>
        <v>64760473.095671624</v>
      </c>
      <c r="F286" s="32">
        <f t="shared" si="164"/>
        <v>3.8965807295376909E-3</v>
      </c>
    </row>
    <row r="287" spans="1:6" outlineLevel="1" x14ac:dyDescent="0.2">
      <c r="A287" s="36">
        <f t="shared" si="169"/>
        <v>166</v>
      </c>
      <c r="B287" s="22">
        <f t="shared" si="165"/>
        <v>-334934.73797341849</v>
      </c>
      <c r="C287" s="22">
        <f t="shared" si="166"/>
        <v>-156895.34644860192</v>
      </c>
      <c r="D287" s="22">
        <f t="shared" si="167"/>
        <v>-178039.39152481651</v>
      </c>
      <c r="E287" s="22">
        <f t="shared" si="168"/>
        <v>64603577.749223024</v>
      </c>
      <c r="F287" s="32">
        <f t="shared" si="164"/>
        <v>3.8965807295376909E-3</v>
      </c>
    </row>
    <row r="288" spans="1:6" outlineLevel="1" x14ac:dyDescent="0.2">
      <c r="A288" s="36">
        <f t="shared" si="169"/>
        <v>167</v>
      </c>
      <c r="B288" s="22">
        <f t="shared" si="165"/>
        <v>-334123.29081684229</v>
      </c>
      <c r="C288" s="22">
        <f t="shared" si="166"/>
        <v>-157125.1099849616</v>
      </c>
      <c r="D288" s="22">
        <f t="shared" si="167"/>
        <v>-176998.18083188069</v>
      </c>
      <c r="E288" s="22">
        <f t="shared" si="168"/>
        <v>64446452.63923806</v>
      </c>
      <c r="F288" s="32">
        <f t="shared" si="164"/>
        <v>3.8965807295376909E-3</v>
      </c>
    </row>
    <row r="289" spans="1:6" outlineLevel="1" x14ac:dyDescent="0.2">
      <c r="A289" s="36">
        <f t="shared" si="169"/>
        <v>168</v>
      </c>
      <c r="B289" s="22">
        <f t="shared" si="165"/>
        <v>-333310.655346065</v>
      </c>
      <c r="C289" s="22">
        <f t="shared" si="166"/>
        <v>-157353.72091490094</v>
      </c>
      <c r="D289" s="22">
        <f t="shared" si="167"/>
        <v>-175956.93443116406</v>
      </c>
      <c r="E289" s="22">
        <f t="shared" si="168"/>
        <v>64289098.918323159</v>
      </c>
      <c r="F289" s="32">
        <f t="shared" si="164"/>
        <v>3.8965807295376909E-3</v>
      </c>
    </row>
    <row r="290" spans="1:6" outlineLevel="1" x14ac:dyDescent="0.2">
      <c r="A290" s="36">
        <f t="shared" si="169"/>
        <v>169</v>
      </c>
      <c r="B290" s="22">
        <f t="shared" si="165"/>
        <v>-332496.83752225275</v>
      </c>
      <c r="C290" s="22">
        <f t="shared" si="166"/>
        <v>-157581.16740662334</v>
      </c>
      <c r="D290" s="22">
        <f t="shared" si="167"/>
        <v>-174915.67011562941</v>
      </c>
      <c r="E290" s="22">
        <f t="shared" si="168"/>
        <v>64131517.750916533</v>
      </c>
      <c r="F290" s="32">
        <f t="shared" si="164"/>
        <v>3.8965807295376909E-3</v>
      </c>
    </row>
    <row r="291" spans="1:6" outlineLevel="1" x14ac:dyDescent="0.2">
      <c r="A291" s="36">
        <f t="shared" si="169"/>
        <v>170</v>
      </c>
      <c r="B291" s="22">
        <f t="shared" si="165"/>
        <v>-331681.8433677642</v>
      </c>
      <c r="C291" s="22">
        <f t="shared" si="166"/>
        <v>-157807.43759623892</v>
      </c>
      <c r="D291" s="22">
        <f t="shared" si="167"/>
        <v>-173874.40577152526</v>
      </c>
      <c r="E291" s="22">
        <f t="shared" si="168"/>
        <v>63973710.313320294</v>
      </c>
      <c r="F291" s="32">
        <f t="shared" si="164"/>
        <v>3.8965807295376909E-3</v>
      </c>
    </row>
    <row r="292" spans="1:6" outlineLevel="1" x14ac:dyDescent="0.2">
      <c r="A292" s="36">
        <f t="shared" si="169"/>
        <v>171</v>
      </c>
      <c r="B292" s="22">
        <f t="shared" si="165"/>
        <v>-330865.67896631721</v>
      </c>
      <c r="C292" s="22">
        <f t="shared" si="166"/>
        <v>-158032.51958820969</v>
      </c>
      <c r="D292" s="22">
        <f t="shared" si="167"/>
        <v>-172833.15937810746</v>
      </c>
      <c r="E292" s="22">
        <f t="shared" si="168"/>
        <v>63815677.793732084</v>
      </c>
      <c r="F292" s="32">
        <f t="shared" si="164"/>
        <v>3.8965807295376909E-3</v>
      </c>
    </row>
    <row r="293" spans="1:6" outlineLevel="1" x14ac:dyDescent="0.2">
      <c r="A293" s="36">
        <f t="shared" si="169"/>
        <v>172</v>
      </c>
      <c r="B293" s="22">
        <f t="shared" si="165"/>
        <v>-330048.35046315199</v>
      </c>
      <c r="C293" s="22">
        <f t="shared" si="166"/>
        <v>-158256.4014558013</v>
      </c>
      <c r="D293" s="22">
        <f t="shared" si="167"/>
        <v>-171791.94900735069</v>
      </c>
      <c r="E293" s="22">
        <f t="shared" si="168"/>
        <v>63657421.39227628</v>
      </c>
      <c r="F293" s="32">
        <f t="shared" si="164"/>
        <v>3.8965807295376909E-3</v>
      </c>
    </row>
    <row r="294" spans="1:6" outlineLevel="1" x14ac:dyDescent="0.2">
      <c r="A294" s="36">
        <f t="shared" si="169"/>
        <v>173</v>
      </c>
      <c r="B294" s="22">
        <f t="shared" si="165"/>
        <v>-329229.8640651927</v>
      </c>
      <c r="C294" s="22">
        <f t="shared" si="166"/>
        <v>-158479.07124154211</v>
      </c>
      <c r="D294" s="22">
        <f t="shared" si="167"/>
        <v>-170750.79282365061</v>
      </c>
      <c r="E294" s="22">
        <f t="shared" si="168"/>
        <v>63498942.321034737</v>
      </c>
      <c r="F294" s="32">
        <f t="shared" si="164"/>
        <v>3.8965807295376909E-3</v>
      </c>
    </row>
    <row r="295" spans="1:6" outlineLevel="1" x14ac:dyDescent="0.2">
      <c r="A295" s="36">
        <f t="shared" si="169"/>
        <v>174</v>
      </c>
      <c r="B295" s="22">
        <f t="shared" si="165"/>
        <v>-328410.22604120633</v>
      </c>
      <c r="C295" s="22">
        <f t="shared" si="166"/>
        <v>-158700.51695769004</v>
      </c>
      <c r="D295" s="22">
        <f t="shared" si="167"/>
        <v>-169709.7090835163</v>
      </c>
      <c r="E295" s="22">
        <f t="shared" si="168"/>
        <v>63340241.804077044</v>
      </c>
      <c r="F295" s="32">
        <f t="shared" si="164"/>
        <v>3.8965807295376909E-3</v>
      </c>
    </row>
    <row r="296" spans="1:6" outlineLevel="1" x14ac:dyDescent="0.2">
      <c r="A296" s="36">
        <f t="shared" si="169"/>
        <v>175</v>
      </c>
      <c r="B296" s="22">
        <f t="shared" si="165"/>
        <v>-327589.44272195938</v>
      </c>
      <c r="C296" s="22">
        <f t="shared" si="166"/>
        <v>-158920.72658670659</v>
      </c>
      <c r="D296" s="22">
        <f t="shared" si="167"/>
        <v>-168668.71613525279</v>
      </c>
      <c r="E296" s="22">
        <f t="shared" si="168"/>
        <v>63181321.077490337</v>
      </c>
      <c r="F296" s="32">
        <f t="shared" si="164"/>
        <v>3.8965807295376909E-3</v>
      </c>
    </row>
    <row r="297" spans="1:6" outlineLevel="1" x14ac:dyDescent="0.2">
      <c r="A297" s="36">
        <f t="shared" si="169"/>
        <v>176</v>
      </c>
      <c r="B297" s="22">
        <f t="shared" si="165"/>
        <v>-326767.5205003717</v>
      </c>
      <c r="C297" s="22">
        <f t="shared" si="166"/>
        <v>-159139.68808173816</v>
      </c>
      <c r="D297" s="22">
        <f t="shared" si="167"/>
        <v>-167627.83241863354</v>
      </c>
      <c r="E297" s="22">
        <f t="shared" si="168"/>
        <v>63022181.389408596</v>
      </c>
      <c r="F297" s="32">
        <f t="shared" si="164"/>
        <v>3.8965807295376909E-3</v>
      </c>
    </row>
    <row r="298" spans="1:6" outlineLevel="1" x14ac:dyDescent="0.2">
      <c r="A298" s="36">
        <f t="shared" si="169"/>
        <v>177</v>
      </c>
      <c r="B298" s="22">
        <f t="shared" si="165"/>
        <v>-325944.46583166835</v>
      </c>
      <c r="C298" s="22">
        <f t="shared" si="166"/>
        <v>-159357.38936710503</v>
      </c>
      <c r="D298" s="22">
        <f t="shared" si="167"/>
        <v>-166587.07646456335</v>
      </c>
      <c r="E298" s="22">
        <f t="shared" si="168"/>
        <v>62862824.000041492</v>
      </c>
      <c r="F298" s="32">
        <f t="shared" si="164"/>
        <v>3.8965807295376909E-3</v>
      </c>
    </row>
    <row r="299" spans="1:6" outlineLevel="1" x14ac:dyDescent="0.2">
      <c r="A299" s="36">
        <f t="shared" si="169"/>
        <v>178</v>
      </c>
      <c r="B299" s="22">
        <f t="shared" si="165"/>
        <v>-325120.28523352864</v>
      </c>
      <c r="C299" s="22">
        <f t="shared" si="166"/>
        <v>-159573.81833879784</v>
      </c>
      <c r="D299" s="22">
        <f t="shared" si="167"/>
        <v>-165546.46689473084</v>
      </c>
      <c r="E299" s="22">
        <f t="shared" si="168"/>
        <v>62703250.181702696</v>
      </c>
      <c r="F299" s="32">
        <f t="shared" si="164"/>
        <v>3.8965807295376909E-3</v>
      </c>
    </row>
    <row r="300" spans="1:6" outlineLevel="1" x14ac:dyDescent="0.2">
      <c r="A300" s="36">
        <f t="shared" si="169"/>
        <v>179</v>
      </c>
      <c r="B300" s="22">
        <f t="shared" si="165"/>
        <v>-324294.98528623267</v>
      </c>
      <c r="C300" s="22">
        <f t="shared" si="166"/>
        <v>-159788.96286498179</v>
      </c>
      <c r="D300" s="22">
        <f t="shared" si="167"/>
        <v>-164506.02242125082</v>
      </c>
      <c r="E300" s="22">
        <f t="shared" si="168"/>
        <v>62543461.218837716</v>
      </c>
      <c r="F300" s="32">
        <f t="shared" si="164"/>
        <v>3.8965807295376909E-3</v>
      </c>
    </row>
    <row r="301" spans="1:6" outlineLevel="1" x14ac:dyDescent="0.2">
      <c r="A301" s="36">
        <f t="shared" si="169"/>
        <v>180</v>
      </c>
      <c r="B301" s="22">
        <f t="shared" si="165"/>
        <v>-323468.57263280492</v>
      </c>
      <c r="C301" s="22">
        <f t="shared" si="166"/>
        <v>-160002.81078650797</v>
      </c>
      <c r="D301" s="22">
        <f t="shared" si="167"/>
        <v>-163465.76184629695</v>
      </c>
      <c r="E301" s="22">
        <f t="shared" si="168"/>
        <v>62383458.408051208</v>
      </c>
      <c r="F301" s="32">
        <f t="shared" si="164"/>
        <v>3.8965807295376909E-3</v>
      </c>
    </row>
    <row r="302" spans="1:6" outlineLevel="1" x14ac:dyDescent="0.2">
      <c r="A302" s="36">
        <f t="shared" si="169"/>
        <v>181</v>
      </c>
      <c r="B302" s="22">
        <f t="shared" si="165"/>
        <v>-322641.05397915613</v>
      </c>
      <c r="C302" s="22">
        <f t="shared" si="166"/>
        <v>-160215.34991743293</v>
      </c>
      <c r="D302" s="22">
        <f t="shared" si="167"/>
        <v>-162425.70406172323</v>
      </c>
      <c r="E302" s="22">
        <f t="shared" si="168"/>
        <v>62223243.058133774</v>
      </c>
      <c r="F302" s="32">
        <f t="shared" si="164"/>
        <v>3.8965807295376909E-3</v>
      </c>
    </row>
    <row r="303" spans="1:6" outlineLevel="1" x14ac:dyDescent="0.2">
      <c r="A303" s="36">
        <f t="shared" si="169"/>
        <v>182</v>
      </c>
      <c r="B303" s="22">
        <f t="shared" si="165"/>
        <v>-321812.43609422131</v>
      </c>
      <c r="C303" s="22">
        <f t="shared" si="166"/>
        <v>-160426.56804554549</v>
      </c>
      <c r="D303" s="22">
        <f t="shared" si="167"/>
        <v>-161385.86804867582</v>
      </c>
      <c r="E303" s="22">
        <f t="shared" si="168"/>
        <v>62062816.490088224</v>
      </c>
      <c r="F303" s="32">
        <f t="shared" si="164"/>
        <v>3.8965807295376909E-3</v>
      </c>
    </row>
    <row r="304" spans="1:6" outlineLevel="1" x14ac:dyDescent="0.2">
      <c r="A304" s="36">
        <f t="shared" si="169"/>
        <v>183</v>
      </c>
      <c r="B304" s="22">
        <f t="shared" si="165"/>
        <v>-320982.72581009584</v>
      </c>
      <c r="C304" s="22">
        <f t="shared" si="166"/>
        <v>-160636.45293290151</v>
      </c>
      <c r="D304" s="22">
        <f t="shared" si="167"/>
        <v>-160346.27287719434</v>
      </c>
      <c r="E304" s="22">
        <f t="shared" si="168"/>
        <v>61902180.037155323</v>
      </c>
      <c r="F304" s="32">
        <f t="shared" si="164"/>
        <v>3.8965807295376909E-3</v>
      </c>
    </row>
    <row r="305" spans="1:6" outlineLevel="1" x14ac:dyDescent="0.2">
      <c r="A305" s="36">
        <f t="shared" si="169"/>
        <v>184</v>
      </c>
      <c r="B305" s="22">
        <f t="shared" si="165"/>
        <v>-320151.93002216856</v>
      </c>
      <c r="C305" s="22">
        <f t="shared" si="166"/>
        <v>-160844.99231636626</v>
      </c>
      <c r="D305" s="22">
        <f t="shared" si="167"/>
        <v>-159306.93770580227</v>
      </c>
      <c r="E305" s="22">
        <f t="shared" si="168"/>
        <v>61741335.044838957</v>
      </c>
      <c r="F305" s="32">
        <f t="shared" si="164"/>
        <v>3.8965807295376909E-3</v>
      </c>
    </row>
    <row r="306" spans="1:6" outlineLevel="1" x14ac:dyDescent="0.2">
      <c r="A306" s="36">
        <f t="shared" si="169"/>
        <v>185</v>
      </c>
      <c r="B306" s="22">
        <f t="shared" si="165"/>
        <v>-319320.0556892521</v>
      </c>
      <c r="C306" s="22">
        <f t="shared" si="166"/>
        <v>-161052.17390816484</v>
      </c>
      <c r="D306" s="22">
        <f t="shared" si="167"/>
        <v>-158267.88178108723</v>
      </c>
      <c r="E306" s="22">
        <f t="shared" si="168"/>
        <v>61580282.870930791</v>
      </c>
      <c r="F306" s="32">
        <f t="shared" si="164"/>
        <v>3.8965807295376909E-3</v>
      </c>
    </row>
    <row r="307" spans="1:6" outlineLevel="1" x14ac:dyDescent="0.2">
      <c r="A307" s="36">
        <f t="shared" si="169"/>
        <v>186</v>
      </c>
      <c r="B307" s="22">
        <f t="shared" si="165"/>
        <v>-318487.10983371007</v>
      </c>
      <c r="C307" s="22">
        <f t="shared" si="166"/>
        <v>-161257.98539644005</v>
      </c>
      <c r="D307" s="22">
        <f t="shared" si="167"/>
        <v>-157229.12443726999</v>
      </c>
      <c r="E307" s="22">
        <f t="shared" si="168"/>
        <v>61419024.885534354</v>
      </c>
      <c r="F307" s="32">
        <f t="shared" si="164"/>
        <v>3.8965807295376909E-3</v>
      </c>
    </row>
    <row r="308" spans="1:6" outlineLevel="1" x14ac:dyDescent="0.2">
      <c r="A308" s="36">
        <f t="shared" si="169"/>
        <v>187</v>
      </c>
      <c r="B308" s="22">
        <f t="shared" si="165"/>
        <v>-317653.09954158188</v>
      </c>
      <c r="C308" s="22">
        <f t="shared" si="166"/>
        <v>-161462.41444581843</v>
      </c>
      <c r="D308" s="22">
        <f t="shared" si="167"/>
        <v>-156190.68509576345</v>
      </c>
      <c r="E308" s="22">
        <f t="shared" si="168"/>
        <v>61257562.471088536</v>
      </c>
      <c r="F308" s="32">
        <f t="shared" si="164"/>
        <v>3.8965807295376909E-3</v>
      </c>
    </row>
    <row r="309" spans="1:6" outlineLevel="1" x14ac:dyDescent="0.2">
      <c r="A309" s="36">
        <f t="shared" si="169"/>
        <v>188</v>
      </c>
      <c r="B309" s="22">
        <f t="shared" si="165"/>
        <v>-316818.03196270438</v>
      </c>
      <c r="C309" s="22">
        <f t="shared" si="166"/>
        <v>-161665.44869798419</v>
      </c>
      <c r="D309" s="22">
        <f t="shared" si="167"/>
        <v>-155152.58326472019</v>
      </c>
      <c r="E309" s="22">
        <f t="shared" si="168"/>
        <v>61095897.022390552</v>
      </c>
      <c r="F309" s="32">
        <f t="shared" si="164"/>
        <v>3.8965807295376909E-3</v>
      </c>
    </row>
    <row r="310" spans="1:6" outlineLevel="1" x14ac:dyDescent="0.2">
      <c r="A310" s="36">
        <f t="shared" si="169"/>
        <v>189</v>
      </c>
      <c r="B310" s="22">
        <f t="shared" si="165"/>
        <v>-315981.91431083024</v>
      </c>
      <c r="C310" s="22">
        <f t="shared" si="166"/>
        <v>-161867.07577226099</v>
      </c>
      <c r="D310" s="22">
        <f t="shared" si="167"/>
        <v>-154114.83853856925</v>
      </c>
      <c r="E310" s="22">
        <f t="shared" si="168"/>
        <v>60934029.946618289</v>
      </c>
      <c r="F310" s="32">
        <f t="shared" si="164"/>
        <v>3.8965807295376909E-3</v>
      </c>
    </row>
    <row r="311" spans="1:6" outlineLevel="1" x14ac:dyDescent="0.2">
      <c r="A311" s="36">
        <f t="shared" si="169"/>
        <v>190</v>
      </c>
      <c r="B311" s="22">
        <f t="shared" si="165"/>
        <v>-315144.75386374368</v>
      </c>
      <c r="C311" s="22">
        <f t="shared" si="166"/>
        <v>-162067.28326620147</v>
      </c>
      <c r="D311" s="22">
        <f t="shared" si="167"/>
        <v>-153077.47059754224</v>
      </c>
      <c r="E311" s="22">
        <f t="shared" si="168"/>
        <v>60771962.663352087</v>
      </c>
      <c r="F311" s="32">
        <f t="shared" si="164"/>
        <v>3.8965807295376909E-3</v>
      </c>
    </row>
    <row r="312" spans="1:6" outlineLevel="1" x14ac:dyDescent="0.2">
      <c r="A312" s="36">
        <f t="shared" si="169"/>
        <v>191</v>
      </c>
      <c r="B312" s="22">
        <f t="shared" si="165"/>
        <v>-314306.55796337343</v>
      </c>
      <c r="C312" s="22">
        <f t="shared" si="166"/>
        <v>-162266.05875618543</v>
      </c>
      <c r="D312" s="22">
        <f t="shared" si="167"/>
        <v>-152040.499207188</v>
      </c>
      <c r="E312" s="22">
        <f t="shared" si="168"/>
        <v>60609696.6045959</v>
      </c>
      <c r="F312" s="32">
        <f t="shared" ref="F312:F375" si="170">F311</f>
        <v>3.8965807295376909E-3</v>
      </c>
    </row>
    <row r="313" spans="1:6" outlineLevel="1" x14ac:dyDescent="0.2">
      <c r="A313" s="36">
        <f t="shared" si="169"/>
        <v>192</v>
      </c>
      <c r="B313" s="22">
        <f t="shared" si="165"/>
        <v>-313467.33401590172</v>
      </c>
      <c r="C313" s="22">
        <f t="shared" si="166"/>
        <v>-162463.38979802548</v>
      </c>
      <c r="D313" s="22">
        <f t="shared" si="167"/>
        <v>-151003.9442178763</v>
      </c>
      <c r="E313" s="22">
        <f t="shared" si="168"/>
        <v>60447233.214797877</v>
      </c>
      <c r="F313" s="32">
        <f t="shared" si="170"/>
        <v>3.8965807295376909E-3</v>
      </c>
    </row>
    <row r="314" spans="1:6" outlineLevel="1" x14ac:dyDescent="0.2">
      <c r="A314" s="36">
        <f t="shared" si="169"/>
        <v>193</v>
      </c>
      <c r="B314" s="22">
        <f t="shared" si="165"/>
        <v>-312627.08949187107</v>
      </c>
      <c r="C314" s="22">
        <f t="shared" si="166"/>
        <v>-162659.26392758076</v>
      </c>
      <c r="D314" s="22">
        <f t="shared" si="167"/>
        <v>-149967.82556429028</v>
      </c>
      <c r="E314" s="22">
        <f t="shared" si="168"/>
        <v>60284573.950870298</v>
      </c>
      <c r="F314" s="32">
        <f t="shared" si="170"/>
        <v>3.8965807295376909E-3</v>
      </c>
    </row>
    <row r="315" spans="1:6" outlineLevel="1" x14ac:dyDescent="0.2">
      <c r="A315" s="36">
        <f t="shared" si="169"/>
        <v>194</v>
      </c>
      <c r="B315" s="22">
        <f t="shared" ref="B315:B378" si="171">PMT(F315,$B$57*$B$58,E314)</f>
        <v>-311785.83192628709</v>
      </c>
      <c r="C315" s="22">
        <f t="shared" ref="C315:C378" si="172">PPMT(F315,A315,$B$57*$B$58,E314)</f>
        <v>-162853.66866137928</v>
      </c>
      <c r="D315" s="22">
        <f t="shared" ref="D315:D378" si="173">IPMT(F315,A315,$B$57*$B$58,E314)</f>
        <v>-148932.16326490778</v>
      </c>
      <c r="E315" s="22">
        <f t="shared" ref="E315:E378" si="174">E314+C315</f>
        <v>60121720.28220892</v>
      </c>
      <c r="F315" s="32">
        <f t="shared" si="170"/>
        <v>3.8965807295376909E-3</v>
      </c>
    </row>
    <row r="316" spans="1:6" outlineLevel="1" x14ac:dyDescent="0.2">
      <c r="A316" s="36">
        <f t="shared" si="169"/>
        <v>195</v>
      </c>
      <c r="B316" s="22">
        <f t="shared" si="171"/>
        <v>-310943.56891871872</v>
      </c>
      <c r="C316" s="22">
        <f t="shared" si="172"/>
        <v>-163046.59149724781</v>
      </c>
      <c r="D316" s="22">
        <f t="shared" si="173"/>
        <v>-147896.97742147095</v>
      </c>
      <c r="E316" s="22">
        <f t="shared" si="174"/>
        <v>59958673.69071167</v>
      </c>
      <c r="F316" s="32">
        <f t="shared" si="170"/>
        <v>3.8965807295376909E-3</v>
      </c>
    </row>
    <row r="317" spans="1:6" outlineLevel="1" x14ac:dyDescent="0.2">
      <c r="A317" s="36">
        <f t="shared" si="169"/>
        <v>196</v>
      </c>
      <c r="B317" s="22">
        <f t="shared" si="171"/>
        <v>-310100.3081333951</v>
      </c>
      <c r="C317" s="22">
        <f t="shared" si="172"/>
        <v>-163238.01991495033</v>
      </c>
      <c r="D317" s="22">
        <f t="shared" si="173"/>
        <v>-146862.28821844477</v>
      </c>
      <c r="E317" s="22">
        <f t="shared" si="174"/>
        <v>59795435.670796722</v>
      </c>
      <c r="F317" s="32">
        <f t="shared" si="170"/>
        <v>3.8965807295376909E-3</v>
      </c>
    </row>
    <row r="318" spans="1:6" outlineLevel="1" x14ac:dyDescent="0.2">
      <c r="A318" s="36">
        <f t="shared" si="169"/>
        <v>197</v>
      </c>
      <c r="B318" s="22">
        <f t="shared" si="171"/>
        <v>-309256.05729929841</v>
      </c>
      <c r="C318" s="22">
        <f t="shared" si="172"/>
        <v>-163427.94137683441</v>
      </c>
      <c r="D318" s="22">
        <f t="shared" si="173"/>
        <v>-145828.115922464</v>
      </c>
      <c r="E318" s="22">
        <f t="shared" si="174"/>
        <v>59632007.729419887</v>
      </c>
      <c r="F318" s="32">
        <f t="shared" si="170"/>
        <v>3.8965807295376909E-3</v>
      </c>
    </row>
    <row r="319" spans="1:6" outlineLevel="1" x14ac:dyDescent="0.2">
      <c r="A319" s="36">
        <f t="shared" si="169"/>
        <v>198</v>
      </c>
      <c r="B319" s="22">
        <f t="shared" si="171"/>
        <v>-308410.82421025477</v>
      </c>
      <c r="C319" s="22">
        <f t="shared" si="172"/>
        <v>-163616.34332848631</v>
      </c>
      <c r="D319" s="22">
        <f t="shared" si="173"/>
        <v>-144794.48088176842</v>
      </c>
      <c r="E319" s="22">
        <f t="shared" si="174"/>
        <v>59468391.386091404</v>
      </c>
      <c r="F319" s="32">
        <f t="shared" si="170"/>
        <v>3.8965807295376909E-3</v>
      </c>
    </row>
    <row r="320" spans="1:6" outlineLevel="1" x14ac:dyDescent="0.2">
      <c r="A320" s="36">
        <f t="shared" ref="A320:A383" si="175">A319+1</f>
        <v>199</v>
      </c>
      <c r="B320" s="22">
        <f t="shared" si="171"/>
        <v>-307564.61672502011</v>
      </c>
      <c r="C320" s="22">
        <f t="shared" si="172"/>
        <v>-163803.21319939353</v>
      </c>
      <c r="D320" s="22">
        <f t="shared" si="173"/>
        <v>-143761.40352562655</v>
      </c>
      <c r="E320" s="22">
        <f t="shared" si="174"/>
        <v>59304588.172892012</v>
      </c>
      <c r="F320" s="32">
        <f t="shared" si="170"/>
        <v>3.8965807295376909E-3</v>
      </c>
    </row>
    <row r="321" spans="1:6" outlineLevel="1" x14ac:dyDescent="0.2">
      <c r="A321" s="36">
        <f t="shared" si="175"/>
        <v>200</v>
      </c>
      <c r="B321" s="22">
        <f t="shared" si="171"/>
        <v>-306717.44276736403</v>
      </c>
      <c r="C321" s="22">
        <f t="shared" si="172"/>
        <v>-163988.5384036164</v>
      </c>
      <c r="D321" s="22">
        <f t="shared" si="173"/>
        <v>-142728.90436374754</v>
      </c>
      <c r="E321" s="22">
        <f t="shared" si="174"/>
        <v>59140599.634488396</v>
      </c>
      <c r="F321" s="32">
        <f t="shared" si="170"/>
        <v>3.8965807295376909E-3</v>
      </c>
    </row>
    <row r="322" spans="1:6" outlineLevel="1" x14ac:dyDescent="0.2">
      <c r="A322" s="36">
        <f t="shared" si="175"/>
        <v>201</v>
      </c>
      <c r="B322" s="22">
        <f t="shared" si="171"/>
        <v>-305869.31032614916</v>
      </c>
      <c r="C322" s="22">
        <f t="shared" si="172"/>
        <v>-164172.30634046765</v>
      </c>
      <c r="D322" s="22">
        <f t="shared" si="173"/>
        <v>-141697.00398568151</v>
      </c>
      <c r="E322" s="22">
        <f t="shared" si="174"/>
        <v>58976427.328147925</v>
      </c>
      <c r="F322" s="32">
        <f t="shared" si="170"/>
        <v>3.8965807295376909E-3</v>
      </c>
    </row>
    <row r="323" spans="1:6" outlineLevel="1" x14ac:dyDescent="0.2">
      <c r="A323" s="36">
        <f t="shared" si="175"/>
        <v>202</v>
      </c>
      <c r="B323" s="22">
        <f t="shared" si="171"/>
        <v>-305020.22745540785</v>
      </c>
      <c r="C323" s="22">
        <f t="shared" si="172"/>
        <v>-164354.50439520026</v>
      </c>
      <c r="D323" s="22">
        <f t="shared" si="173"/>
        <v>-140665.72306020762</v>
      </c>
      <c r="E323" s="22">
        <f t="shared" si="174"/>
        <v>58812072.823752724</v>
      </c>
      <c r="F323" s="32">
        <f t="shared" si="170"/>
        <v>3.8965807295376909E-3</v>
      </c>
    </row>
    <row r="324" spans="1:6" outlineLevel="1" x14ac:dyDescent="0.2">
      <c r="A324" s="36">
        <f t="shared" si="175"/>
        <v>203</v>
      </c>
      <c r="B324" s="22">
        <f t="shared" si="171"/>
        <v>-304170.20227441459</v>
      </c>
      <c r="C324" s="22">
        <f t="shared" si="172"/>
        <v>-164535.11993970384</v>
      </c>
      <c r="D324" s="22">
        <f t="shared" si="173"/>
        <v>-139635.08233471075</v>
      </c>
      <c r="E324" s="22">
        <f t="shared" si="174"/>
        <v>58647537.703813016</v>
      </c>
      <c r="F324" s="32">
        <f t="shared" si="170"/>
        <v>3.8965807295376909E-3</v>
      </c>
    </row>
    <row r="325" spans="1:6" outlineLevel="1" x14ac:dyDescent="0.2">
      <c r="A325" s="36">
        <f t="shared" si="175"/>
        <v>204</v>
      </c>
      <c r="B325" s="22">
        <f t="shared" si="171"/>
        <v>-303319.24296775518</v>
      </c>
      <c r="C325" s="22">
        <f t="shared" si="172"/>
        <v>-164714.14033320948</v>
      </c>
      <c r="D325" s="22">
        <f t="shared" si="173"/>
        <v>-138605.10263454568</v>
      </c>
      <c r="E325" s="22">
        <f t="shared" si="174"/>
        <v>58482823.563479804</v>
      </c>
      <c r="F325" s="32">
        <f t="shared" si="170"/>
        <v>3.8965807295376909E-3</v>
      </c>
    </row>
    <row r="326" spans="1:6" outlineLevel="1" x14ac:dyDescent="0.2">
      <c r="A326" s="36">
        <f t="shared" si="175"/>
        <v>205</v>
      </c>
      <c r="B326" s="22">
        <f t="shared" si="171"/>
        <v>-302467.35778539209</v>
      </c>
      <c r="C326" s="22">
        <f t="shared" si="172"/>
        <v>-164891.55292300257</v>
      </c>
      <c r="D326" s="22">
        <f t="shared" si="173"/>
        <v>-137575.80486238954</v>
      </c>
      <c r="E326" s="22">
        <f t="shared" si="174"/>
        <v>58317932.010556802</v>
      </c>
      <c r="F326" s="32">
        <f t="shared" si="170"/>
        <v>3.8965807295376909E-3</v>
      </c>
    </row>
    <row r="327" spans="1:6" outlineLevel="1" x14ac:dyDescent="0.2">
      <c r="A327" s="36">
        <f t="shared" si="175"/>
        <v>206</v>
      </c>
      <c r="B327" s="22">
        <f t="shared" si="171"/>
        <v>-301614.55504272674</v>
      </c>
      <c r="C327" s="22">
        <f t="shared" si="172"/>
        <v>-165067.34504514467</v>
      </c>
      <c r="D327" s="22">
        <f t="shared" si="173"/>
        <v>-136547.20999758205</v>
      </c>
      <c r="E327" s="22">
        <f t="shared" si="174"/>
        <v>58152864.66551166</v>
      </c>
      <c r="F327" s="32">
        <f t="shared" si="170"/>
        <v>3.8965807295376909E-3</v>
      </c>
    </row>
    <row r="328" spans="1:6" outlineLevel="1" x14ac:dyDescent="0.2">
      <c r="A328" s="36">
        <f t="shared" si="175"/>
        <v>207</v>
      </c>
      <c r="B328" s="22">
        <f t="shared" si="171"/>
        <v>-300760.84312065685</v>
      </c>
      <c r="C328" s="22">
        <f t="shared" si="172"/>
        <v>-165241.50402520341</v>
      </c>
      <c r="D328" s="22">
        <f t="shared" si="173"/>
        <v>-135519.33909545347</v>
      </c>
      <c r="E328" s="22">
        <f t="shared" si="174"/>
        <v>57987623.161486454</v>
      </c>
      <c r="F328" s="32">
        <f t="shared" si="170"/>
        <v>3.8965807295376909E-3</v>
      </c>
    </row>
    <row r="329" spans="1:6" outlineLevel="1" x14ac:dyDescent="0.2">
      <c r="A329" s="36">
        <f t="shared" si="175"/>
        <v>208</v>
      </c>
      <c r="B329" s="22">
        <f t="shared" si="171"/>
        <v>-299906.23046563112</v>
      </c>
      <c r="C329" s="22">
        <f t="shared" si="172"/>
        <v>-165414.01717899085</v>
      </c>
      <c r="D329" s="22">
        <f t="shared" si="173"/>
        <v>-134492.21328664024</v>
      </c>
      <c r="E329" s="22">
        <f t="shared" si="174"/>
        <v>57822209.144307464</v>
      </c>
      <c r="F329" s="32">
        <f t="shared" si="170"/>
        <v>3.8965807295376909E-3</v>
      </c>
    </row>
    <row r="330" spans="1:6" outlineLevel="1" x14ac:dyDescent="0.2">
      <c r="A330" s="36">
        <f t="shared" si="175"/>
        <v>209</v>
      </c>
      <c r="B330" s="22">
        <f t="shared" si="171"/>
        <v>-299050.72558969964</v>
      </c>
      <c r="C330" s="22">
        <f t="shared" si="172"/>
        <v>-165584.87181331086</v>
      </c>
      <c r="D330" s="22">
        <f t="shared" si="173"/>
        <v>-133465.85377638877</v>
      </c>
      <c r="E330" s="22">
        <f t="shared" si="174"/>
        <v>57656624.272494152</v>
      </c>
      <c r="F330" s="32">
        <f t="shared" si="170"/>
        <v>3.8965807295376909E-3</v>
      </c>
    </row>
    <row r="331" spans="1:6" outlineLevel="1" x14ac:dyDescent="0.2">
      <c r="A331" s="36">
        <f t="shared" si="175"/>
        <v>210</v>
      </c>
      <c r="B331" s="22">
        <f t="shared" si="171"/>
        <v>-298194.33707056049</v>
      </c>
      <c r="C331" s="22">
        <f t="shared" si="172"/>
        <v>-165754.05522671438</v>
      </c>
      <c r="D331" s="22">
        <f t="shared" si="173"/>
        <v>-132440.28184384611</v>
      </c>
      <c r="E331" s="22">
        <f t="shared" si="174"/>
        <v>57490870.217267439</v>
      </c>
      <c r="F331" s="32">
        <f t="shared" si="170"/>
        <v>3.8965807295376909E-3</v>
      </c>
    </row>
    <row r="332" spans="1:6" outlineLevel="1" x14ac:dyDescent="0.2">
      <c r="A332" s="36">
        <f t="shared" si="175"/>
        <v>211</v>
      </c>
      <c r="B332" s="22">
        <f t="shared" si="171"/>
        <v>-297337.07355160231</v>
      </c>
      <c r="C332" s="22">
        <f t="shared" si="172"/>
        <v>-165921.55471026359</v>
      </c>
      <c r="D332" s="22">
        <f t="shared" si="173"/>
        <v>-131415.51884133872</v>
      </c>
      <c r="E332" s="22">
        <f t="shared" si="174"/>
        <v>57324948.662557177</v>
      </c>
      <c r="F332" s="32">
        <f t="shared" si="170"/>
        <v>3.8965807295376909E-3</v>
      </c>
    </row>
    <row r="333" spans="1:6" outlineLevel="1" x14ac:dyDescent="0.2">
      <c r="A333" s="36">
        <f t="shared" si="175"/>
        <v>212</v>
      </c>
      <c r="B333" s="22">
        <f t="shared" si="171"/>
        <v>-296478.94374194316</v>
      </c>
      <c r="C333" s="22">
        <f t="shared" si="172"/>
        <v>-166087.35754830451</v>
      </c>
      <c r="D333" s="22">
        <f t="shared" si="173"/>
        <v>-130391.58619363861</v>
      </c>
      <c r="E333" s="22">
        <f t="shared" si="174"/>
        <v>57158861.305008873</v>
      </c>
      <c r="F333" s="32">
        <f t="shared" si="170"/>
        <v>3.8965807295376909E-3</v>
      </c>
    </row>
    <row r="334" spans="1:6" outlineLevel="1" x14ac:dyDescent="0.2">
      <c r="A334" s="36">
        <f t="shared" si="175"/>
        <v>213</v>
      </c>
      <c r="B334" s="22">
        <f t="shared" si="171"/>
        <v>-295619.95641646523</v>
      </c>
      <c r="C334" s="22">
        <f t="shared" si="172"/>
        <v>-166251.45101924846</v>
      </c>
      <c r="D334" s="22">
        <f t="shared" si="173"/>
        <v>-129368.50539721675</v>
      </c>
      <c r="E334" s="22">
        <f t="shared" si="174"/>
        <v>56992609.853989623</v>
      </c>
      <c r="F334" s="32">
        <f t="shared" si="170"/>
        <v>3.8965807295376909E-3</v>
      </c>
    </row>
    <row r="335" spans="1:6" outlineLevel="1" x14ac:dyDescent="0.2">
      <c r="A335" s="36">
        <f t="shared" si="175"/>
        <v>214</v>
      </c>
      <c r="B335" s="22">
        <f t="shared" si="171"/>
        <v>-294760.1204158453</v>
      </c>
      <c r="C335" s="22">
        <f t="shared" si="172"/>
        <v>-166413.82239636144</v>
      </c>
      <c r="D335" s="22">
        <f t="shared" si="173"/>
        <v>-128346.29801948386</v>
      </c>
      <c r="E335" s="22">
        <f t="shared" si="174"/>
        <v>56826196.031593263</v>
      </c>
      <c r="F335" s="32">
        <f t="shared" si="170"/>
        <v>3.8965807295376909E-3</v>
      </c>
    </row>
    <row r="336" spans="1:6" outlineLevel="1" x14ac:dyDescent="0.2">
      <c r="A336" s="36">
        <f t="shared" si="175"/>
        <v>215</v>
      </c>
      <c r="B336" s="22">
        <f t="shared" si="171"/>
        <v>-293899.44464658189</v>
      </c>
      <c r="C336" s="22">
        <f t="shared" si="172"/>
        <v>-166574.45894856311</v>
      </c>
      <c r="D336" s="22">
        <f t="shared" si="173"/>
        <v>-127324.98569801879</v>
      </c>
      <c r="E336" s="22">
        <f t="shared" si="174"/>
        <v>56659621.572644703</v>
      </c>
      <c r="F336" s="32">
        <f t="shared" si="170"/>
        <v>3.8965807295376909E-3</v>
      </c>
    </row>
    <row r="337" spans="1:6" outlineLevel="1" x14ac:dyDescent="0.2">
      <c r="A337" s="36">
        <f t="shared" si="175"/>
        <v>216</v>
      </c>
      <c r="B337" s="22">
        <f t="shared" si="171"/>
        <v>-293037.93808101717</v>
      </c>
      <c r="C337" s="22">
        <f t="shared" si="172"/>
        <v>-166733.34794123346</v>
      </c>
      <c r="D337" s="22">
        <f t="shared" si="173"/>
        <v>-126304.59013978372</v>
      </c>
      <c r="E337" s="22">
        <f t="shared" si="174"/>
        <v>56492888.224703468</v>
      </c>
      <c r="F337" s="32">
        <f t="shared" si="170"/>
        <v>3.8965807295376909E-3</v>
      </c>
    </row>
    <row r="338" spans="1:6" outlineLevel="1" x14ac:dyDescent="0.2">
      <c r="A338" s="36">
        <f t="shared" si="175"/>
        <v>217</v>
      </c>
      <c r="B338" s="22">
        <f t="shared" si="171"/>
        <v>-292175.60975735547</v>
      </c>
      <c r="C338" s="22">
        <f t="shared" si="172"/>
        <v>-166890.47663702862</v>
      </c>
      <c r="D338" s="22">
        <f t="shared" si="173"/>
        <v>-125285.13312032685</v>
      </c>
      <c r="E338" s="22">
        <f t="shared" si="174"/>
        <v>56325997.74806644</v>
      </c>
      <c r="F338" s="32">
        <f t="shared" si="170"/>
        <v>3.8965807295376909E-3</v>
      </c>
    </row>
    <row r="339" spans="1:6" outlineLevel="1" x14ac:dyDescent="0.2">
      <c r="A339" s="36">
        <f t="shared" si="175"/>
        <v>218</v>
      </c>
      <c r="B339" s="22">
        <f t="shared" si="171"/>
        <v>-291312.46877967758</v>
      </c>
      <c r="C339" s="22">
        <f t="shared" si="172"/>
        <v>-167045.83229670531</v>
      </c>
      <c r="D339" s="22">
        <f t="shared" si="173"/>
        <v>-124266.6364829723</v>
      </c>
      <c r="E339" s="22">
        <f t="shared" si="174"/>
        <v>56158951.915769733</v>
      </c>
      <c r="F339" s="32">
        <f t="shared" si="170"/>
        <v>3.8965807295376909E-3</v>
      </c>
    </row>
    <row r="340" spans="1:6" outlineLevel="1" x14ac:dyDescent="0.2">
      <c r="A340" s="36">
        <f t="shared" si="175"/>
        <v>219</v>
      </c>
      <c r="B340" s="22">
        <f t="shared" si="171"/>
        <v>-290448.52431795024</v>
      </c>
      <c r="C340" s="22">
        <f t="shared" si="172"/>
        <v>-167199.4021799537</v>
      </c>
      <c r="D340" s="22">
        <f t="shared" si="173"/>
        <v>-123249.12213799654</v>
      </c>
      <c r="E340" s="22">
        <f t="shared" si="174"/>
        <v>55991752.513589777</v>
      </c>
      <c r="F340" s="32">
        <f t="shared" si="170"/>
        <v>3.8965807295376909E-3</v>
      </c>
    </row>
    <row r="341" spans="1:6" outlineLevel="1" x14ac:dyDescent="0.2">
      <c r="A341" s="36">
        <f t="shared" si="175"/>
        <v>220</v>
      </c>
      <c r="B341" s="22">
        <f t="shared" si="171"/>
        <v>-289583.78560803185</v>
      </c>
      <c r="C341" s="22">
        <f t="shared" si="172"/>
        <v>-167351.17354623927</v>
      </c>
      <c r="D341" s="22">
        <f t="shared" si="173"/>
        <v>-122232.61206179255</v>
      </c>
      <c r="E341" s="22">
        <f t="shared" si="174"/>
        <v>55824401.340043537</v>
      </c>
      <c r="F341" s="32">
        <f t="shared" si="170"/>
        <v>3.8965807295376909E-3</v>
      </c>
    </row>
    <row r="342" spans="1:6" outlineLevel="1" x14ac:dyDescent="0.2">
      <c r="A342" s="36">
        <f t="shared" si="175"/>
        <v>221</v>
      </c>
      <c r="B342" s="22">
        <f t="shared" si="171"/>
        <v>-288718.2619516736</v>
      </c>
      <c r="C342" s="22">
        <f t="shared" si="172"/>
        <v>-167501.13365565313</v>
      </c>
      <c r="D342" s="22">
        <f t="shared" si="173"/>
        <v>-121217.12829602048</v>
      </c>
      <c r="E342" s="22">
        <f t="shared" si="174"/>
        <v>55656900.206387885</v>
      </c>
      <c r="F342" s="32">
        <f t="shared" si="170"/>
        <v>3.8965807295376909E-3</v>
      </c>
    </row>
    <row r="343" spans="1:6" outlineLevel="1" x14ac:dyDescent="0.2">
      <c r="A343" s="36">
        <f t="shared" si="175"/>
        <v>222</v>
      </c>
      <c r="B343" s="22">
        <f t="shared" si="171"/>
        <v>-287851.96271651628</v>
      </c>
      <c r="C343" s="22">
        <f t="shared" si="172"/>
        <v>-167649.26976977097</v>
      </c>
      <c r="D343" s="22">
        <f t="shared" si="173"/>
        <v>-120202.6929467453</v>
      </c>
      <c r="E343" s="22">
        <f t="shared" si="174"/>
        <v>55489250.936618112</v>
      </c>
      <c r="F343" s="32">
        <f t="shared" si="170"/>
        <v>3.8965807295376909E-3</v>
      </c>
    </row>
    <row r="344" spans="1:6" outlineLevel="1" x14ac:dyDescent="0.2">
      <c r="A344" s="36">
        <f t="shared" si="175"/>
        <v>223</v>
      </c>
      <c r="B344" s="22">
        <f t="shared" si="171"/>
        <v>-286984.89733608247</v>
      </c>
      <c r="C344" s="22">
        <f t="shared" si="172"/>
        <v>-167795.56915252097</v>
      </c>
      <c r="D344" s="22">
        <f t="shared" si="173"/>
        <v>-119189.32818356151</v>
      </c>
      <c r="E344" s="22">
        <f t="shared" si="174"/>
        <v>55321455.367465593</v>
      </c>
      <c r="F344" s="32">
        <f t="shared" si="170"/>
        <v>3.8965807295376909E-3</v>
      </c>
    </row>
    <row r="345" spans="1:6" outlineLevel="1" x14ac:dyDescent="0.2">
      <c r="A345" s="36">
        <f t="shared" si="175"/>
        <v>224</v>
      </c>
      <c r="B345" s="22">
        <f t="shared" si="171"/>
        <v>-286117.07530976442</v>
      </c>
      <c r="C345" s="22">
        <f t="shared" si="172"/>
        <v>-167940.0190710602</v>
      </c>
      <c r="D345" s="22">
        <f t="shared" si="173"/>
        <v>-118177.05623870423</v>
      </c>
      <c r="E345" s="22">
        <f t="shared" si="174"/>
        <v>55153515.348394535</v>
      </c>
      <c r="F345" s="32">
        <f t="shared" si="170"/>
        <v>3.8965807295376909E-3</v>
      </c>
    </row>
    <row r="346" spans="1:6" outlineLevel="1" x14ac:dyDescent="0.2">
      <c r="A346" s="36">
        <f t="shared" si="175"/>
        <v>225</v>
      </c>
      <c r="B346" s="22">
        <f t="shared" si="171"/>
        <v>-285248.50620280748</v>
      </c>
      <c r="C346" s="22">
        <f t="shared" si="172"/>
        <v>-168082.60679665976</v>
      </c>
      <c r="D346" s="22">
        <f t="shared" si="173"/>
        <v>-117165.89940614774</v>
      </c>
      <c r="E346" s="22">
        <f t="shared" si="174"/>
        <v>54985432.741597876</v>
      </c>
      <c r="F346" s="32">
        <f t="shared" si="170"/>
        <v>3.8965807295376909E-3</v>
      </c>
    </row>
    <row r="347" spans="1:6" outlineLevel="1" x14ac:dyDescent="0.2">
      <c r="A347" s="36">
        <f t="shared" si="175"/>
        <v>226</v>
      </c>
      <c r="B347" s="22">
        <f t="shared" si="171"/>
        <v>-284379.1996462887</v>
      </c>
      <c r="C347" s="22">
        <f t="shared" si="172"/>
        <v>-168223.31960559875</v>
      </c>
      <c r="D347" s="22">
        <f t="shared" si="173"/>
        <v>-116155.88004068995</v>
      </c>
      <c r="E347" s="22">
        <f t="shared" si="174"/>
        <v>54817209.42199228</v>
      </c>
      <c r="F347" s="32">
        <f t="shared" si="170"/>
        <v>3.8965807295376909E-3</v>
      </c>
    </row>
    <row r="348" spans="1:6" outlineLevel="1" x14ac:dyDescent="0.2">
      <c r="A348" s="36">
        <f t="shared" si="175"/>
        <v>227</v>
      </c>
      <c r="B348" s="22">
        <f t="shared" si="171"/>
        <v>-283509.16533709085</v>
      </c>
      <c r="C348" s="22">
        <f t="shared" si="172"/>
        <v>-168362.14478006685</v>
      </c>
      <c r="D348" s="22">
        <f t="shared" si="173"/>
        <v>-115147.02055702399</v>
      </c>
      <c r="E348" s="22">
        <f t="shared" si="174"/>
        <v>54648847.27721221</v>
      </c>
      <c r="F348" s="32">
        <f t="shared" si="170"/>
        <v>3.8965807295376909E-3</v>
      </c>
    </row>
    <row r="349" spans="1:6" outlineLevel="1" x14ac:dyDescent="0.2">
      <c r="A349" s="36">
        <f t="shared" si="175"/>
        <v>228</v>
      </c>
      <c r="B349" s="22">
        <f t="shared" si="171"/>
        <v>-282638.413037872</v>
      </c>
      <c r="C349" s="22">
        <f t="shared" si="172"/>
        <v>-168499.06960907549</v>
      </c>
      <c r="D349" s="22">
        <f t="shared" si="173"/>
        <v>-114139.34342879649</v>
      </c>
      <c r="E349" s="22">
        <f t="shared" si="174"/>
        <v>54480348.207603134</v>
      </c>
      <c r="F349" s="32">
        <f t="shared" si="170"/>
        <v>3.8965807295376909E-3</v>
      </c>
    </row>
    <row r="350" spans="1:6" outlineLevel="1" x14ac:dyDescent="0.2">
      <c r="A350" s="36">
        <f t="shared" si="175"/>
        <v>229</v>
      </c>
      <c r="B350" s="22">
        <f t="shared" si="171"/>
        <v>-281766.95257703029</v>
      </c>
      <c r="C350" s="22">
        <f t="shared" si="172"/>
        <v>-168634.08138937812</v>
      </c>
      <c r="D350" s="22">
        <f t="shared" si="173"/>
        <v>-113132.87118765216</v>
      </c>
      <c r="E350" s="22">
        <f t="shared" si="174"/>
        <v>54311714.126213759</v>
      </c>
      <c r="F350" s="32">
        <f t="shared" si="170"/>
        <v>3.8965807295376909E-3</v>
      </c>
    </row>
    <row r="351" spans="1:6" outlineLevel="1" x14ac:dyDescent="0.2">
      <c r="A351" s="36">
        <f t="shared" si="175"/>
        <v>230</v>
      </c>
      <c r="B351" s="22">
        <f t="shared" si="171"/>
        <v>-280894.79384866374</v>
      </c>
      <c r="C351" s="22">
        <f t="shared" si="172"/>
        <v>-168767.16742639884</v>
      </c>
      <c r="D351" s="22">
        <f t="shared" si="173"/>
        <v>-112127.6264222649</v>
      </c>
      <c r="E351" s="22">
        <f t="shared" si="174"/>
        <v>54142946.958787359</v>
      </c>
      <c r="F351" s="32">
        <f t="shared" si="170"/>
        <v>3.8965807295376909E-3</v>
      </c>
    </row>
    <row r="352" spans="1:6" outlineLevel="1" x14ac:dyDescent="0.2">
      <c r="A352" s="36">
        <f t="shared" si="175"/>
        <v>231</v>
      </c>
      <c r="B352" s="22">
        <f t="shared" si="171"/>
        <v>-280021.94681252533</v>
      </c>
      <c r="C352" s="22">
        <f t="shared" si="172"/>
        <v>-168898.31503516959</v>
      </c>
      <c r="D352" s="22">
        <f t="shared" si="173"/>
        <v>-111123.63177735569</v>
      </c>
      <c r="E352" s="22">
        <f t="shared" si="174"/>
        <v>53974048.643752187</v>
      </c>
      <c r="F352" s="32">
        <f t="shared" si="170"/>
        <v>3.8965807295376909E-3</v>
      </c>
    </row>
    <row r="353" spans="1:6" outlineLevel="1" x14ac:dyDescent="0.2">
      <c r="A353" s="36">
        <f t="shared" si="175"/>
        <v>232</v>
      </c>
      <c r="B353" s="22">
        <f t="shared" si="171"/>
        <v>-279148.42149397358</v>
      </c>
      <c r="C353" s="22">
        <f t="shared" si="172"/>
        <v>-169027.51154127685</v>
      </c>
      <c r="D353" s="22">
        <f t="shared" si="173"/>
        <v>-110120.90995269673</v>
      </c>
      <c r="E353" s="22">
        <f t="shared" si="174"/>
        <v>53805021.13221091</v>
      </c>
      <c r="F353" s="32">
        <f t="shared" si="170"/>
        <v>3.8965807295376909E-3</v>
      </c>
    </row>
    <row r="354" spans="1:6" outlineLevel="1" x14ac:dyDescent="0.2">
      <c r="A354" s="36">
        <f t="shared" si="175"/>
        <v>233</v>
      </c>
      <c r="B354" s="22">
        <f t="shared" si="171"/>
        <v>-278274.22798391787</v>
      </c>
      <c r="C354" s="22">
        <f t="shared" si="172"/>
        <v>-169154.74428181603</v>
      </c>
      <c r="D354" s="22">
        <f t="shared" si="173"/>
        <v>-109119.48370210183</v>
      </c>
      <c r="E354" s="22">
        <f t="shared" si="174"/>
        <v>53635866.387929097</v>
      </c>
      <c r="F354" s="32">
        <f t="shared" si="170"/>
        <v>3.8965807295376909E-3</v>
      </c>
    </row>
    <row r="355" spans="1:6" outlineLevel="1" x14ac:dyDescent="0.2">
      <c r="A355" s="36">
        <f t="shared" si="175"/>
        <v>234</v>
      </c>
      <c r="B355" s="22">
        <f t="shared" si="171"/>
        <v>-277399.37643875869</v>
      </c>
      <c r="C355" s="22">
        <f t="shared" si="172"/>
        <v>-169280.0006063552</v>
      </c>
      <c r="D355" s="22">
        <f t="shared" si="173"/>
        <v>-108119.37583240349</v>
      </c>
      <c r="E355" s="22">
        <f t="shared" si="174"/>
        <v>53466586.387322739</v>
      </c>
      <c r="F355" s="32">
        <f t="shared" si="170"/>
        <v>3.8965807295376909E-3</v>
      </c>
    </row>
    <row r="356" spans="1:6" outlineLevel="1" x14ac:dyDescent="0.2">
      <c r="A356" s="36">
        <f t="shared" si="175"/>
        <v>235</v>
      </c>
      <c r="B356" s="22">
        <f t="shared" si="171"/>
        <v>-276523.87708032329</v>
      </c>
      <c r="C356" s="22">
        <f t="shared" si="172"/>
        <v>-169403.26787790723</v>
      </c>
      <c r="D356" s="22">
        <f t="shared" si="173"/>
        <v>-107120.60920241606</v>
      </c>
      <c r="E356" s="22">
        <f t="shared" si="174"/>
        <v>53297183.119444832</v>
      </c>
      <c r="F356" s="32">
        <f t="shared" si="170"/>
        <v>3.8965807295376909E-3</v>
      </c>
    </row>
    <row r="357" spans="1:6" outlineLevel="1" x14ac:dyDescent="0.2">
      <c r="A357" s="36">
        <f t="shared" si="175"/>
        <v>236</v>
      </c>
      <c r="B357" s="22">
        <f t="shared" si="171"/>
        <v>-275647.74019579642</v>
      </c>
      <c r="C357" s="22">
        <f t="shared" si="172"/>
        <v>-169524.53347391097</v>
      </c>
      <c r="D357" s="22">
        <f t="shared" si="173"/>
        <v>-106123.20672188544</v>
      </c>
      <c r="E357" s="22">
        <f t="shared" si="174"/>
        <v>53127658.585970923</v>
      </c>
      <c r="F357" s="32">
        <f t="shared" si="170"/>
        <v>3.8965807295376909E-3</v>
      </c>
    </row>
    <row r="358" spans="1:6" outlineLevel="1" x14ac:dyDescent="0.2">
      <c r="A358" s="36">
        <f t="shared" si="175"/>
        <v>237</v>
      </c>
      <c r="B358" s="22">
        <f t="shared" si="171"/>
        <v>-274770.97613764525</v>
      </c>
      <c r="C358" s="22">
        <f t="shared" si="172"/>
        <v>-169643.78478722059</v>
      </c>
      <c r="D358" s="22">
        <f t="shared" si="173"/>
        <v>-105127.19135042471</v>
      </c>
      <c r="E358" s="22">
        <f t="shared" si="174"/>
        <v>52958014.801183701</v>
      </c>
      <c r="F358" s="32">
        <f t="shared" si="170"/>
        <v>3.8965807295376909E-3</v>
      </c>
    </row>
    <row r="359" spans="1:6" outlineLevel="1" x14ac:dyDescent="0.2">
      <c r="A359" s="36">
        <f t="shared" si="175"/>
        <v>238</v>
      </c>
      <c r="B359" s="22">
        <f t="shared" si="171"/>
        <v>-273893.59532353992</v>
      </c>
      <c r="C359" s="22">
        <f t="shared" si="172"/>
        <v>-169761.00922710367</v>
      </c>
      <c r="D359" s="22">
        <f t="shared" si="173"/>
        <v>-104132.58609643628</v>
      </c>
      <c r="E359" s="22">
        <f t="shared" si="174"/>
        <v>52788253.791956596</v>
      </c>
      <c r="F359" s="32">
        <f t="shared" si="170"/>
        <v>3.8965807295376909E-3</v>
      </c>
    </row>
    <row r="360" spans="1:6" outlineLevel="1" x14ac:dyDescent="0.2">
      <c r="A360" s="36">
        <f t="shared" si="175"/>
        <v>239</v>
      </c>
      <c r="B360" s="22">
        <f t="shared" si="171"/>
        <v>-273015.60823626857</v>
      </c>
      <c r="C360" s="22">
        <f t="shared" si="172"/>
        <v>-169876.19422024844</v>
      </c>
      <c r="D360" s="22">
        <f t="shared" si="173"/>
        <v>-103139.41401602011</v>
      </c>
      <c r="E360" s="22">
        <f t="shared" si="174"/>
        <v>52618377.597736351</v>
      </c>
      <c r="F360" s="32">
        <f t="shared" si="170"/>
        <v>3.8965807295376909E-3</v>
      </c>
    </row>
    <row r="361" spans="1:6" outlineLevel="1" x14ac:dyDescent="0.2">
      <c r="A361" s="36">
        <f t="shared" si="175"/>
        <v>240</v>
      </c>
      <c r="B361" s="22">
        <f t="shared" si="171"/>
        <v>-272137.02542364731</v>
      </c>
      <c r="C361" s="22">
        <f t="shared" si="172"/>
        <v>-169989.32721177919</v>
      </c>
      <c r="D361" s="22">
        <f t="shared" si="173"/>
        <v>-102147.69821186809</v>
      </c>
      <c r="E361" s="22">
        <f t="shared" si="174"/>
        <v>52448388.270524569</v>
      </c>
      <c r="F361" s="32">
        <f t="shared" si="170"/>
        <v>3.8965807295376909E-3</v>
      </c>
    </row>
    <row r="362" spans="1:6" outlineLevel="1" x14ac:dyDescent="0.2">
      <c r="A362" s="36">
        <f t="shared" si="175"/>
        <v>241</v>
      </c>
      <c r="B362" s="22">
        <f t="shared" si="171"/>
        <v>-271257.85749842471</v>
      </c>
      <c r="C362" s="22">
        <f t="shared" si="172"/>
        <v>-170100.39566628009</v>
      </c>
      <c r="D362" s="22">
        <f t="shared" si="173"/>
        <v>-101157.4618321446</v>
      </c>
      <c r="E362" s="22">
        <f t="shared" si="174"/>
        <v>52278287.87485829</v>
      </c>
      <c r="F362" s="32">
        <f t="shared" si="170"/>
        <v>3.8965807295376909E-3</v>
      </c>
    </row>
    <row r="363" spans="1:6" outlineLevel="1" x14ac:dyDescent="0.2">
      <c r="A363" s="36">
        <f t="shared" si="175"/>
        <v>242</v>
      </c>
      <c r="B363" s="22">
        <f t="shared" si="171"/>
        <v>-270378.11513818137</v>
      </c>
      <c r="C363" s="22">
        <f t="shared" si="172"/>
        <v>-170209.38706882825</v>
      </c>
      <c r="D363" s="22">
        <f t="shared" si="173"/>
        <v>-100168.72806935315</v>
      </c>
      <c r="E363" s="22">
        <f t="shared" si="174"/>
        <v>52108078.48778946</v>
      </c>
      <c r="F363" s="32">
        <f t="shared" si="170"/>
        <v>3.8965807295376909E-3</v>
      </c>
    </row>
    <row r="364" spans="1:6" outlineLevel="1" x14ac:dyDescent="0.2">
      <c r="A364" s="36">
        <f t="shared" si="175"/>
        <v>243</v>
      </c>
      <c r="B364" s="22">
        <f t="shared" si="171"/>
        <v>-269497.80908522382</v>
      </c>
      <c r="C364" s="22">
        <f t="shared" si="172"/>
        <v>-170316.2889260347</v>
      </c>
      <c r="D364" s="22">
        <f t="shared" si="173"/>
        <v>-99181.520159189138</v>
      </c>
      <c r="E364" s="22">
        <f t="shared" si="174"/>
        <v>51937762.198863424</v>
      </c>
      <c r="F364" s="32">
        <f t="shared" si="170"/>
        <v>3.8965807295376909E-3</v>
      </c>
    </row>
    <row r="365" spans="1:6" outlineLevel="1" x14ac:dyDescent="0.2">
      <c r="A365" s="36">
        <f t="shared" si="175"/>
        <v>244</v>
      </c>
      <c r="B365" s="22">
        <f t="shared" si="171"/>
        <v>-268616.95014647307</v>
      </c>
      <c r="C365" s="22">
        <f t="shared" si="172"/>
        <v>-170421.08876709442</v>
      </c>
      <c r="D365" s="22">
        <f t="shared" si="173"/>
        <v>-98195.86137937865</v>
      </c>
      <c r="E365" s="22">
        <f t="shared" si="174"/>
        <v>51767341.110096328</v>
      </c>
      <c r="F365" s="32">
        <f t="shared" si="170"/>
        <v>3.8965807295376909E-3</v>
      </c>
    </row>
    <row r="366" spans="1:6" outlineLevel="1" x14ac:dyDescent="0.2">
      <c r="A366" s="36">
        <f t="shared" si="175"/>
        <v>245</v>
      </c>
      <c r="B366" s="22">
        <f t="shared" si="171"/>
        <v>-267735.5491933481</v>
      </c>
      <c r="C366" s="22">
        <f t="shared" si="172"/>
        <v>-170523.77414484473</v>
      </c>
      <c r="D366" s="22">
        <f t="shared" si="173"/>
        <v>-97211.775048503376</v>
      </c>
      <c r="E366" s="22">
        <f t="shared" si="174"/>
        <v>51596817.335951485</v>
      </c>
      <c r="F366" s="32">
        <f t="shared" si="170"/>
        <v>3.8965807295376909E-3</v>
      </c>
    </row>
    <row r="367" spans="1:6" outlineLevel="1" x14ac:dyDescent="0.2">
      <c r="A367" s="36">
        <f t="shared" si="175"/>
        <v>246</v>
      </c>
      <c r="B367" s="22">
        <f t="shared" si="171"/>
        <v>-266853.61716164311</v>
      </c>
      <c r="C367" s="22">
        <f t="shared" si="172"/>
        <v>-170624.33263683176</v>
      </c>
      <c r="D367" s="22">
        <f t="shared" si="173"/>
        <v>-96229.284524811344</v>
      </c>
      <c r="E367" s="22">
        <f t="shared" si="174"/>
        <v>51426193.003314652</v>
      </c>
      <c r="F367" s="32">
        <f t="shared" si="170"/>
        <v>3.8965807295376909E-3</v>
      </c>
    </row>
    <row r="368" spans="1:6" outlineLevel="1" x14ac:dyDescent="0.2">
      <c r="A368" s="36">
        <f t="shared" si="175"/>
        <v>247</v>
      </c>
      <c r="B368" s="22">
        <f t="shared" si="171"/>
        <v>-265971.1650514002</v>
      </c>
      <c r="C368" s="22">
        <f t="shared" si="172"/>
        <v>-170722.75184638629</v>
      </c>
      <c r="D368" s="22">
        <f t="shared" si="173"/>
        <v>-95248.413205013916</v>
      </c>
      <c r="E368" s="22">
        <f t="shared" si="174"/>
        <v>51255470.251468264</v>
      </c>
      <c r="F368" s="32">
        <f t="shared" si="170"/>
        <v>3.8965807295376909E-3</v>
      </c>
    </row>
    <row r="369" spans="1:6" outlineLevel="1" x14ac:dyDescent="0.2">
      <c r="A369" s="36">
        <f t="shared" si="175"/>
        <v>248</v>
      </c>
      <c r="B369" s="22">
        <f t="shared" si="171"/>
        <v>-265088.2039267756</v>
      </c>
      <c r="C369" s="22">
        <f t="shared" si="172"/>
        <v>-170819.01940370703</v>
      </c>
      <c r="D369" s="22">
        <f t="shared" si="173"/>
        <v>-94269.184523068587</v>
      </c>
      <c r="E369" s="22">
        <f t="shared" si="174"/>
        <v>51084651.23206456</v>
      </c>
      <c r="F369" s="32">
        <f t="shared" si="170"/>
        <v>3.8965807295376909E-3</v>
      </c>
    </row>
    <row r="370" spans="1:6" outlineLevel="1" x14ac:dyDescent="0.2">
      <c r="A370" s="36">
        <f t="shared" si="175"/>
        <v>249</v>
      </c>
      <c r="B370" s="22">
        <f t="shared" si="171"/>
        <v>-264204.74491590128</v>
      </c>
      <c r="C370" s="22">
        <f t="shared" si="172"/>
        <v>-170913.12296695338</v>
      </c>
      <c r="D370" s="22">
        <f t="shared" si="173"/>
        <v>-93291.621948947912</v>
      </c>
      <c r="E370" s="22">
        <f t="shared" si="174"/>
        <v>50913738.109097607</v>
      </c>
      <c r="F370" s="32">
        <f t="shared" si="170"/>
        <v>3.8965807295376909E-3</v>
      </c>
    </row>
    <row r="371" spans="1:6" outlineLevel="1" x14ac:dyDescent="0.2">
      <c r="A371" s="36">
        <f t="shared" si="175"/>
        <v>250</v>
      </c>
      <c r="B371" s="22">
        <f t="shared" si="171"/>
        <v>-263320.79921073967</v>
      </c>
      <c r="C371" s="22">
        <f t="shared" si="172"/>
        <v>-171005.05022334546</v>
      </c>
      <c r="D371" s="22">
        <f t="shared" si="173"/>
        <v>-92315.748987394225</v>
      </c>
      <c r="E371" s="22">
        <f t="shared" si="174"/>
        <v>50742733.058874264</v>
      </c>
      <c r="F371" s="32">
        <f t="shared" si="170"/>
        <v>3.8965807295376909E-3</v>
      </c>
    </row>
    <row r="372" spans="1:6" outlineLevel="1" x14ac:dyDescent="0.2">
      <c r="A372" s="36">
        <f t="shared" si="175"/>
        <v>251</v>
      </c>
      <c r="B372" s="22">
        <f t="shared" si="171"/>
        <v>-262436.37806693371</v>
      </c>
      <c r="C372" s="22">
        <f t="shared" si="172"/>
        <v>-171094.7888902734</v>
      </c>
      <c r="D372" s="22">
        <f t="shared" si="173"/>
        <v>-91341.589176660345</v>
      </c>
      <c r="E372" s="22">
        <f t="shared" si="174"/>
        <v>50571638.269983992</v>
      </c>
      <c r="F372" s="32">
        <f t="shared" si="170"/>
        <v>3.8965807295376909E-3</v>
      </c>
    </row>
    <row r="373" spans="1:6" outlineLevel="1" x14ac:dyDescent="0.2">
      <c r="A373" s="36">
        <f t="shared" si="175"/>
        <v>252</v>
      </c>
      <c r="B373" s="22">
        <f t="shared" si="171"/>
        <v>-261551.49280365094</v>
      </c>
      <c r="C373" s="22">
        <f t="shared" si="172"/>
        <v>-171182.32671641448</v>
      </c>
      <c r="D373" s="22">
        <f t="shared" si="173"/>
        <v>-90369.16608723643</v>
      </c>
      <c r="E373" s="22">
        <f t="shared" si="174"/>
        <v>50400455.943267576</v>
      </c>
      <c r="F373" s="32">
        <f t="shared" si="170"/>
        <v>3.8965807295376909E-3</v>
      </c>
    </row>
    <row r="374" spans="1:6" outlineLevel="1" x14ac:dyDescent="0.2">
      <c r="A374" s="36">
        <f t="shared" si="175"/>
        <v>253</v>
      </c>
      <c r="B374" s="22">
        <f t="shared" si="171"/>
        <v>-260666.15480342141</v>
      </c>
      <c r="C374" s="22">
        <f t="shared" si="172"/>
        <v>-171267.65148285893</v>
      </c>
      <c r="D374" s="22">
        <f t="shared" si="173"/>
        <v>-89398.503320562522</v>
      </c>
      <c r="E374" s="22">
        <f t="shared" si="174"/>
        <v>50229188.291784719</v>
      </c>
      <c r="F374" s="32">
        <f t="shared" si="170"/>
        <v>3.8965807295376909E-3</v>
      </c>
    </row>
    <row r="375" spans="1:6" outlineLevel="1" x14ac:dyDescent="0.2">
      <c r="A375" s="36">
        <f t="shared" si="175"/>
        <v>254</v>
      </c>
      <c r="B375" s="22">
        <f t="shared" si="171"/>
        <v>-259780.37551197011</v>
      </c>
      <c r="C375" s="22">
        <f t="shared" si="172"/>
        <v>-171350.75100424318</v>
      </c>
      <c r="D375" s="22">
        <f t="shared" si="173"/>
        <v>-88429.624507726956</v>
      </c>
      <c r="E375" s="22">
        <f t="shared" si="174"/>
        <v>50057837.540780477</v>
      </c>
      <c r="F375" s="32">
        <f t="shared" si="170"/>
        <v>3.8965807295376909E-3</v>
      </c>
    </row>
    <row r="376" spans="1:6" outlineLevel="1" x14ac:dyDescent="0.2">
      <c r="A376" s="36">
        <f t="shared" si="175"/>
        <v>255</v>
      </c>
      <c r="B376" s="22">
        <f t="shared" si="171"/>
        <v>-258894.16643804367</v>
      </c>
      <c r="C376" s="22">
        <f t="shared" si="172"/>
        <v>-171431.61312989259</v>
      </c>
      <c r="D376" s="22">
        <f t="shared" si="173"/>
        <v>-87462.553308151051</v>
      </c>
      <c r="E376" s="22">
        <f t="shared" si="174"/>
        <v>49886405.927650586</v>
      </c>
      <c r="F376" s="32">
        <f t="shared" ref="F376:F439" si="176">F375</f>
        <v>3.8965807295376909E-3</v>
      </c>
    </row>
    <row r="377" spans="1:6" outlineLevel="1" x14ac:dyDescent="0.2">
      <c r="A377" s="36">
        <f t="shared" si="175"/>
        <v>256</v>
      </c>
      <c r="B377" s="22">
        <f t="shared" si="171"/>
        <v>-258007.53915323067</v>
      </c>
      <c r="C377" s="22">
        <f t="shared" si="172"/>
        <v>-171510.22574497125</v>
      </c>
      <c r="D377" s="22">
        <f t="shared" si="173"/>
        <v>-86497.313408259433</v>
      </c>
      <c r="E377" s="22">
        <f t="shared" si="174"/>
        <v>49714895.701905616</v>
      </c>
      <c r="F377" s="32">
        <f t="shared" si="176"/>
        <v>3.8965807295376909E-3</v>
      </c>
    </row>
    <row r="378" spans="1:6" outlineLevel="1" x14ac:dyDescent="0.2">
      <c r="A378" s="36">
        <f t="shared" si="175"/>
        <v>257</v>
      </c>
      <c r="B378" s="22">
        <f t="shared" si="171"/>
        <v>-257120.5052917765</v>
      </c>
      <c r="C378" s="22">
        <f t="shared" si="172"/>
        <v>-171586.57677164025</v>
      </c>
      <c r="D378" s="22">
        <f t="shared" si="173"/>
        <v>-85533.928520136265</v>
      </c>
      <c r="E378" s="22">
        <f t="shared" si="174"/>
        <v>49543309.125133976</v>
      </c>
      <c r="F378" s="32">
        <f t="shared" si="176"/>
        <v>3.8965807295376909E-3</v>
      </c>
    </row>
    <row r="379" spans="1:6" outlineLevel="1" x14ac:dyDescent="0.2">
      <c r="A379" s="36">
        <f t="shared" si="175"/>
        <v>258</v>
      </c>
      <c r="B379" s="22">
        <f t="shared" ref="B379:B442" si="177">PMT(F379,$B$57*$B$58,E378)</f>
        <v>-256233.07655039185</v>
      </c>
      <c r="C379" s="22">
        <f t="shared" ref="C379:C442" si="178">PPMT(F379,A379,$B$57*$B$58,E378)</f>
        <v>-171660.65417022421</v>
      </c>
      <c r="D379" s="22">
        <f t="shared" ref="D379:D442" si="179">IPMT(F379,A379,$B$57*$B$58,E378)</f>
        <v>-84572.422380167656</v>
      </c>
      <c r="E379" s="22">
        <f t="shared" ref="E379:E442" si="180">E378+C379</f>
        <v>49371648.470963754</v>
      </c>
      <c r="F379" s="32">
        <f t="shared" si="176"/>
        <v>3.8965807295376909E-3</v>
      </c>
    </row>
    <row r="380" spans="1:6" outlineLevel="1" x14ac:dyDescent="0.2">
      <c r="A380" s="36">
        <f t="shared" si="175"/>
        <v>259</v>
      </c>
      <c r="B380" s="22">
        <f t="shared" si="177"/>
        <v>-255345.26468805553</v>
      </c>
      <c r="C380" s="22">
        <f t="shared" si="178"/>
        <v>-171732.44594038583</v>
      </c>
      <c r="D380" s="22">
        <f t="shared" si="179"/>
        <v>-83612.81874766972</v>
      </c>
      <c r="E380" s="22">
        <f t="shared" si="180"/>
        <v>49199916.025023371</v>
      </c>
      <c r="F380" s="32">
        <f t="shared" si="176"/>
        <v>3.8965807295376909E-3</v>
      </c>
    </row>
    <row r="381" spans="1:6" outlineLevel="1" x14ac:dyDescent="0.2">
      <c r="A381" s="36">
        <f t="shared" si="175"/>
        <v>260</v>
      </c>
      <c r="B381" s="22">
        <f t="shared" si="177"/>
        <v>-254457.08152581085</v>
      </c>
      <c r="C381" s="22">
        <f t="shared" si="178"/>
        <v>-171801.94012230818</v>
      </c>
      <c r="D381" s="22">
        <f t="shared" si="179"/>
        <v>-82655.141403502654</v>
      </c>
      <c r="E381" s="22">
        <f t="shared" si="180"/>
        <v>49028114.084901065</v>
      </c>
      <c r="F381" s="32">
        <f t="shared" si="176"/>
        <v>3.8965807295376909E-3</v>
      </c>
    </row>
    <row r="382" spans="1:6" outlineLevel="1" x14ac:dyDescent="0.2">
      <c r="A382" s="36">
        <f t="shared" si="175"/>
        <v>261</v>
      </c>
      <c r="B382" s="22">
        <f t="shared" si="177"/>
        <v>-253568.53894655604</v>
      </c>
      <c r="C382" s="22">
        <f t="shared" si="178"/>
        <v>-171869.12479788504</v>
      </c>
      <c r="D382" s="22">
        <f t="shared" si="179"/>
        <v>-81699.414148671</v>
      </c>
      <c r="E382" s="22">
        <f t="shared" si="180"/>
        <v>48856244.960103177</v>
      </c>
      <c r="F382" s="32">
        <f t="shared" si="176"/>
        <v>3.8965807295376909E-3</v>
      </c>
    </row>
    <row r="383" spans="1:6" outlineLevel="1" x14ac:dyDescent="0.2">
      <c r="A383" s="36">
        <f t="shared" si="175"/>
        <v>262</v>
      </c>
      <c r="B383" s="22">
        <f t="shared" si="177"/>
        <v>-252679.64889482866</v>
      </c>
      <c r="C383" s="22">
        <f t="shared" si="178"/>
        <v>-171933.98809191925</v>
      </c>
      <c r="D383" s="22">
        <f t="shared" si="179"/>
        <v>-80745.660802909406</v>
      </c>
      <c r="E383" s="22">
        <f t="shared" si="180"/>
        <v>48684310.972011261</v>
      </c>
      <c r="F383" s="32">
        <f t="shared" si="176"/>
        <v>3.8965807295376909E-3</v>
      </c>
    </row>
    <row r="384" spans="1:6" outlineLevel="1" x14ac:dyDescent="0.2">
      <c r="A384" s="36">
        <f t="shared" ref="A384:A447" si="181">A383+1</f>
        <v>263</v>
      </c>
      <c r="B384" s="22">
        <f t="shared" si="177"/>
        <v>-251790.42337658364</v>
      </c>
      <c r="C384" s="22">
        <f t="shared" si="178"/>
        <v>-171996.51817332883</v>
      </c>
      <c r="D384" s="22">
        <f t="shared" si="179"/>
        <v>-79793.905203254806</v>
      </c>
      <c r="E384" s="22">
        <f t="shared" si="180"/>
        <v>48512314.453837931</v>
      </c>
      <c r="F384" s="32">
        <f t="shared" si="176"/>
        <v>3.8965807295376909E-3</v>
      </c>
    </row>
    <row r="385" spans="1:6" outlineLevel="1" x14ac:dyDescent="0.2">
      <c r="A385" s="36">
        <f t="shared" si="181"/>
        <v>264</v>
      </c>
      <c r="B385" s="22">
        <f t="shared" si="177"/>
        <v>-250900.87445896503</v>
      </c>
      <c r="C385" s="22">
        <f t="shared" si="178"/>
        <v>-172056.70325636072</v>
      </c>
      <c r="D385" s="22">
        <f t="shared" si="179"/>
        <v>-78844.171202604324</v>
      </c>
      <c r="E385" s="22">
        <f t="shared" si="180"/>
        <v>48340257.75058157</v>
      </c>
      <c r="F385" s="32">
        <f t="shared" si="176"/>
        <v>3.8965807295376909E-3</v>
      </c>
    </row>
    <row r="386" spans="1:6" outlineLevel="1" x14ac:dyDescent="0.2">
      <c r="A386" s="36">
        <f t="shared" si="181"/>
        <v>265</v>
      </c>
      <c r="B386" s="22">
        <f t="shared" si="177"/>
        <v>-250011.01427007161</v>
      </c>
      <c r="C386" s="22">
        <f t="shared" si="178"/>
        <v>-172114.53160181243</v>
      </c>
      <c r="D386" s="22">
        <f t="shared" si="179"/>
        <v>-77896.482668259196</v>
      </c>
      <c r="E386" s="22">
        <f t="shared" si="180"/>
        <v>48168143.218979761</v>
      </c>
      <c r="F386" s="32">
        <f t="shared" si="176"/>
        <v>3.8965807295376909E-3</v>
      </c>
    </row>
    <row r="387" spans="1:6" outlineLevel="1" x14ac:dyDescent="0.2">
      <c r="A387" s="36">
        <f t="shared" si="181"/>
        <v>266</v>
      </c>
      <c r="B387" s="22">
        <f t="shared" si="177"/>
        <v>-249120.8549987163</v>
      </c>
      <c r="C387" s="22">
        <f t="shared" si="178"/>
        <v>-172169.99151826141</v>
      </c>
      <c r="D387" s="22">
        <f t="shared" si="179"/>
        <v>-76950.863480454922</v>
      </c>
      <c r="E387" s="22">
        <f t="shared" si="180"/>
        <v>47995973.227461502</v>
      </c>
      <c r="F387" s="32">
        <f t="shared" si="176"/>
        <v>3.8965807295376909E-3</v>
      </c>
    </row>
    <row r="388" spans="1:6" outlineLevel="1" x14ac:dyDescent="0.2">
      <c r="A388" s="36">
        <f t="shared" si="181"/>
        <v>267</v>
      </c>
      <c r="B388" s="22">
        <f t="shared" si="177"/>
        <v>-248230.40889417866</v>
      </c>
      <c r="C388" s="22">
        <f t="shared" si="178"/>
        <v>-172223.07136330157</v>
      </c>
      <c r="D388" s="22">
        <f t="shared" si="179"/>
        <v>-76007.337530877106</v>
      </c>
      <c r="E388" s="22">
        <f t="shared" si="180"/>
        <v>47823750.156098202</v>
      </c>
      <c r="F388" s="32">
        <f t="shared" si="176"/>
        <v>3.8965807295376909E-3</v>
      </c>
    </row>
    <row r="389" spans="1:6" outlineLevel="1" x14ac:dyDescent="0.2">
      <c r="A389" s="36">
        <f t="shared" si="181"/>
        <v>268</v>
      </c>
      <c r="B389" s="22">
        <f t="shared" si="177"/>
        <v>-247339.68826595182</v>
      </c>
      <c r="C389" s="22">
        <f t="shared" si="178"/>
        <v>-172273.75954478804</v>
      </c>
      <c r="D389" s="22">
        <f t="shared" si="179"/>
        <v>-75065.928721163771</v>
      </c>
      <c r="E389" s="22">
        <f t="shared" si="180"/>
        <v>47651476.396553412</v>
      </c>
      <c r="F389" s="32">
        <f t="shared" si="176"/>
        <v>3.8965807295376909E-3</v>
      </c>
    </row>
    <row r="390" spans="1:6" outlineLevel="1" x14ac:dyDescent="0.2">
      <c r="A390" s="36">
        <f t="shared" si="181"/>
        <v>269</v>
      </c>
      <c r="B390" s="22">
        <f t="shared" si="177"/>
        <v>-246448.70548348222</v>
      </c>
      <c r="C390" s="22">
        <f t="shared" si="178"/>
        <v>-172322.04452208881</v>
      </c>
      <c r="D390" s="22">
        <f t="shared" si="179"/>
        <v>-74126.660961393427</v>
      </c>
      <c r="E390" s="22">
        <f t="shared" si="180"/>
        <v>47479154.35203132</v>
      </c>
      <c r="F390" s="32">
        <f t="shared" si="176"/>
        <v>3.8965807295376909E-3</v>
      </c>
    </row>
    <row r="391" spans="1:6" outlineLevel="1" x14ac:dyDescent="0.2">
      <c r="A391" s="36">
        <f t="shared" si="181"/>
        <v>270</v>
      </c>
      <c r="B391" s="22">
        <f t="shared" si="177"/>
        <v>-245557.47297590334</v>
      </c>
      <c r="C391" s="22">
        <f t="shared" si="178"/>
        <v>-172367.91480734386</v>
      </c>
      <c r="D391" s="22">
        <f t="shared" si="179"/>
        <v>-73189.558168559466</v>
      </c>
      <c r="E391" s="22">
        <f t="shared" si="180"/>
        <v>47306786.437223978</v>
      </c>
      <c r="F391" s="32">
        <f t="shared" si="176"/>
        <v>3.8965807295376909E-3</v>
      </c>
    </row>
    <row r="392" spans="1:6" outlineLevel="1" x14ac:dyDescent="0.2">
      <c r="A392" s="36">
        <f t="shared" si="181"/>
        <v>271</v>
      </c>
      <c r="B392" s="22">
        <f t="shared" si="177"/>
        <v>-244666.00323176273</v>
      </c>
      <c r="C392" s="22">
        <f t="shared" si="178"/>
        <v>-172411.35896673202</v>
      </c>
      <c r="D392" s="22">
        <f t="shared" si="179"/>
        <v>-72254.6442650307</v>
      </c>
      <c r="E392" s="22">
        <f t="shared" si="180"/>
        <v>47134375.078257248</v>
      </c>
      <c r="F392" s="32">
        <f t="shared" si="176"/>
        <v>3.8965807295376909E-3</v>
      </c>
    </row>
    <row r="393" spans="1:6" outlineLevel="1" x14ac:dyDescent="0.2">
      <c r="A393" s="36">
        <f t="shared" si="181"/>
        <v>272</v>
      </c>
      <c r="B393" s="22">
        <f t="shared" si="177"/>
        <v>-243774.3087987426</v>
      </c>
      <c r="C393" s="22">
        <f t="shared" si="178"/>
        <v>-172452.3656217446</v>
      </c>
      <c r="D393" s="22">
        <f t="shared" si="179"/>
        <v>-71321.943176998015</v>
      </c>
      <c r="E393" s="22">
        <f t="shared" si="180"/>
        <v>46961922.712635502</v>
      </c>
      <c r="F393" s="32">
        <f t="shared" si="176"/>
        <v>3.8965807295376909E-3</v>
      </c>
    </row>
    <row r="394" spans="1:6" outlineLevel="1" x14ac:dyDescent="0.2">
      <c r="A394" s="36">
        <f t="shared" si="181"/>
        <v>273</v>
      </c>
      <c r="B394" s="22">
        <f t="shared" si="177"/>
        <v>-242882.40228337346</v>
      </c>
      <c r="C394" s="22">
        <f t="shared" si="178"/>
        <v>-172490.92345046633</v>
      </c>
      <c r="D394" s="22">
        <f t="shared" si="179"/>
        <v>-70391.47883290716</v>
      </c>
      <c r="E394" s="22">
        <f t="shared" si="180"/>
        <v>46789431.789185032</v>
      </c>
      <c r="F394" s="32">
        <f t="shared" si="176"/>
        <v>3.8965807295376909E-3</v>
      </c>
    </row>
    <row r="395" spans="1:6" outlineLevel="1" x14ac:dyDescent="0.2">
      <c r="A395" s="36">
        <f t="shared" si="181"/>
        <v>274</v>
      </c>
      <c r="B395" s="22">
        <f t="shared" si="177"/>
        <v>-241990.2963507419</v>
      </c>
      <c r="C395" s="22">
        <f t="shared" si="178"/>
        <v>-172527.0211888637</v>
      </c>
      <c r="D395" s="22">
        <f t="shared" si="179"/>
        <v>-69463.275161878177</v>
      </c>
      <c r="E395" s="22">
        <f t="shared" si="180"/>
        <v>46616904.76799617</v>
      </c>
      <c r="F395" s="32">
        <f t="shared" si="176"/>
        <v>3.8965807295376909E-3</v>
      </c>
    </row>
    <row r="396" spans="1:6" outlineLevel="1" x14ac:dyDescent="0.2">
      <c r="A396" s="36">
        <f t="shared" si="181"/>
        <v>275</v>
      </c>
      <c r="B396" s="22">
        <f t="shared" si="177"/>
        <v>-241098.00372419084</v>
      </c>
      <c r="C396" s="22">
        <f t="shared" si="178"/>
        <v>-172560.64763208004</v>
      </c>
      <c r="D396" s="22">
        <f t="shared" si="179"/>
        <v>-68537.356092110771</v>
      </c>
      <c r="E396" s="22">
        <f t="shared" si="180"/>
        <v>46444344.120364092</v>
      </c>
      <c r="F396" s="32">
        <f t="shared" si="176"/>
        <v>3.8965807295376909E-3</v>
      </c>
    </row>
    <row r="397" spans="1:6" outlineLevel="1" x14ac:dyDescent="0.2">
      <c r="A397" s="36">
        <f t="shared" si="181"/>
        <v>276</v>
      </c>
      <c r="B397" s="22">
        <f t="shared" si="177"/>
        <v>-240205.53718501364</v>
      </c>
      <c r="C397" s="22">
        <f t="shared" si="178"/>
        <v>-172591.79163573752</v>
      </c>
      <c r="D397" s="22">
        <f t="shared" si="179"/>
        <v>-67613.745549276136</v>
      </c>
      <c r="E397" s="22">
        <f t="shared" si="180"/>
        <v>46271752.328728355</v>
      </c>
      <c r="F397" s="32">
        <f t="shared" si="176"/>
        <v>3.8965807295376909E-3</v>
      </c>
    </row>
    <row r="398" spans="1:6" outlineLevel="1" x14ac:dyDescent="0.2">
      <c r="A398" s="36">
        <f t="shared" si="181"/>
        <v>277</v>
      </c>
      <c r="B398" s="22">
        <f t="shared" si="177"/>
        <v>-239312.90957214119</v>
      </c>
      <c r="C398" s="22">
        <f t="shared" si="178"/>
        <v>-172620.44211724604</v>
      </c>
      <c r="D398" s="22">
        <f t="shared" si="179"/>
        <v>-66692.467454895173</v>
      </c>
      <c r="E398" s="22">
        <f t="shared" si="180"/>
        <v>46099131.886611111</v>
      </c>
      <c r="F398" s="32">
        <f t="shared" si="176"/>
        <v>3.8965807295376909E-3</v>
      </c>
    </row>
    <row r="399" spans="1:6" outlineLevel="1" x14ac:dyDescent="0.2">
      <c r="A399" s="36">
        <f t="shared" si="181"/>
        <v>278</v>
      </c>
      <c r="B399" s="22">
        <f t="shared" si="177"/>
        <v>-238420.13378182257</v>
      </c>
      <c r="C399" s="22">
        <f t="shared" si="178"/>
        <v>-172646.5880571192</v>
      </c>
      <c r="D399" s="22">
        <f t="shared" si="179"/>
        <v>-65773.545724703392</v>
      </c>
      <c r="E399" s="22">
        <f t="shared" si="180"/>
        <v>45926485.298553996</v>
      </c>
      <c r="F399" s="32">
        <f t="shared" si="176"/>
        <v>3.8965807295376909E-3</v>
      </c>
    </row>
    <row r="400" spans="1:6" outlineLevel="1" x14ac:dyDescent="0.2">
      <c r="A400" s="36">
        <f t="shared" si="181"/>
        <v>279</v>
      </c>
      <c r="B400" s="22">
        <f t="shared" si="177"/>
        <v>-237527.22276729855</v>
      </c>
      <c r="C400" s="22">
        <f t="shared" si="178"/>
        <v>-172670.21850029664</v>
      </c>
      <c r="D400" s="22">
        <f t="shared" si="179"/>
        <v>-64857.004267001896</v>
      </c>
      <c r="E400" s="22">
        <f t="shared" si="180"/>
        <v>45753815.080053702</v>
      </c>
      <c r="F400" s="32">
        <f t="shared" si="176"/>
        <v>3.8965807295376909E-3</v>
      </c>
    </row>
    <row r="401" spans="1:6" outlineLevel="1" x14ac:dyDescent="0.2">
      <c r="A401" s="36">
        <f t="shared" si="181"/>
        <v>280</v>
      </c>
      <c r="B401" s="22">
        <f t="shared" si="177"/>
        <v>-236634.18953846817</v>
      </c>
      <c r="C401" s="22">
        <f t="shared" si="178"/>
        <v>-172691.32255747294</v>
      </c>
      <c r="D401" s="22">
        <f t="shared" si="179"/>
        <v>-63942.866980995204</v>
      </c>
      <c r="E401" s="22">
        <f t="shared" si="180"/>
        <v>45581123.75749623</v>
      </c>
      <c r="F401" s="32">
        <f t="shared" si="176"/>
        <v>3.8965807295376909E-3</v>
      </c>
    </row>
    <row r="402" spans="1:6" outlineLevel="1" x14ac:dyDescent="0.2">
      <c r="A402" s="36">
        <f t="shared" si="181"/>
        <v>281</v>
      </c>
      <c r="B402" s="22">
        <f t="shared" si="177"/>
        <v>-235741.04716154913</v>
      </c>
      <c r="C402" s="22">
        <f t="shared" si="178"/>
        <v>-172709.88940643339</v>
      </c>
      <c r="D402" s="22">
        <f t="shared" si="179"/>
        <v>-63031.157755115775</v>
      </c>
      <c r="E402" s="22">
        <f t="shared" si="180"/>
        <v>45408413.868089795</v>
      </c>
      <c r="F402" s="32">
        <f t="shared" si="176"/>
        <v>3.8965807295376909E-3</v>
      </c>
    </row>
    <row r="403" spans="1:6" outlineLevel="1" x14ac:dyDescent="0.2">
      <c r="A403" s="36">
        <f t="shared" si="181"/>
        <v>282</v>
      </c>
      <c r="B403" s="22">
        <f t="shared" si="177"/>
        <v>-234847.80875873042</v>
      </c>
      <c r="C403" s="22">
        <f t="shared" si="178"/>
        <v>-172725.90829339562</v>
      </c>
      <c r="D403" s="22">
        <f t="shared" si="179"/>
        <v>-62121.900465334802</v>
      </c>
      <c r="E403" s="22">
        <f t="shared" si="180"/>
        <v>45235687.959796399</v>
      </c>
      <c r="F403" s="32">
        <f t="shared" si="176"/>
        <v>3.8965807295376909E-3</v>
      </c>
    </row>
    <row r="404" spans="1:6" outlineLevel="1" x14ac:dyDescent="0.2">
      <c r="A404" s="36">
        <f t="shared" si="181"/>
        <v>283</v>
      </c>
      <c r="B404" s="22">
        <f t="shared" si="177"/>
        <v>-233954.48750781856</v>
      </c>
      <c r="C404" s="22">
        <f t="shared" si="178"/>
        <v>-172739.36853435831</v>
      </c>
      <c r="D404" s="22">
        <f t="shared" si="179"/>
        <v>-61215.118973460252</v>
      </c>
      <c r="E404" s="22">
        <f t="shared" si="180"/>
        <v>45062948.591262043</v>
      </c>
      <c r="F404" s="32">
        <f t="shared" si="176"/>
        <v>3.8965807295376909E-3</v>
      </c>
    </row>
    <row r="405" spans="1:6" outlineLevel="1" x14ac:dyDescent="0.2">
      <c r="A405" s="36">
        <f t="shared" si="181"/>
        <v>284</v>
      </c>
      <c r="B405" s="22">
        <f t="shared" si="177"/>
        <v>-233061.09664187668</v>
      </c>
      <c r="C405" s="22">
        <f t="shared" si="178"/>
        <v>-172750.25951645532</v>
      </c>
      <c r="D405" s="22">
        <f t="shared" si="179"/>
        <v>-60310.837125421356</v>
      </c>
      <c r="E405" s="22">
        <f t="shared" si="180"/>
        <v>44890198.331745587</v>
      </c>
      <c r="F405" s="32">
        <f t="shared" si="176"/>
        <v>3.8965807295376909E-3</v>
      </c>
    </row>
    <row r="406" spans="1:6" outlineLevel="1" x14ac:dyDescent="0.2">
      <c r="A406" s="36">
        <f t="shared" si="181"/>
        <v>285</v>
      </c>
      <c r="B406" s="22">
        <f t="shared" si="177"/>
        <v>-232167.64944885654</v>
      </c>
      <c r="C406" s="22">
        <f t="shared" si="178"/>
        <v>-172758.57069931648</v>
      </c>
      <c r="D406" s="22">
        <f t="shared" si="179"/>
        <v>-59409.078749540065</v>
      </c>
      <c r="E406" s="22">
        <f t="shared" si="180"/>
        <v>44717439.761046268</v>
      </c>
      <c r="F406" s="32">
        <f t="shared" si="176"/>
        <v>3.8965807295376909E-3</v>
      </c>
    </row>
    <row r="407" spans="1:6" outlineLevel="1" x14ac:dyDescent="0.2">
      <c r="A407" s="36">
        <f t="shared" si="181"/>
        <v>286</v>
      </c>
      <c r="B407" s="22">
        <f t="shared" si="177"/>
        <v>-231274.1592712237</v>
      </c>
      <c r="C407" s="22">
        <f t="shared" si="178"/>
        <v>-172764.2916164342</v>
      </c>
      <c r="D407" s="22">
        <f t="shared" si="179"/>
        <v>-58509.867654789472</v>
      </c>
      <c r="E407" s="22">
        <f t="shared" si="180"/>
        <v>44544675.469429836</v>
      </c>
      <c r="F407" s="32">
        <f t="shared" si="176"/>
        <v>3.8965807295376909E-3</v>
      </c>
    </row>
    <row r="408" spans="1:6" outlineLevel="1" x14ac:dyDescent="0.2">
      <c r="A408" s="36">
        <f t="shared" si="181"/>
        <v>287</v>
      </c>
      <c r="B408" s="22">
        <f t="shared" si="177"/>
        <v>-230380.63950557547</v>
      </c>
      <c r="C408" s="22">
        <f t="shared" si="178"/>
        <v>-172767.41187653612</v>
      </c>
      <c r="D408" s="22">
        <f t="shared" si="179"/>
        <v>-57613.227629039357</v>
      </c>
      <c r="E408" s="22">
        <f t="shared" si="180"/>
        <v>44371908.057553299</v>
      </c>
      <c r="F408" s="32">
        <f t="shared" si="176"/>
        <v>3.8965807295376909E-3</v>
      </c>
    </row>
    <row r="409" spans="1:6" outlineLevel="1" x14ac:dyDescent="0.2">
      <c r="A409" s="36">
        <f t="shared" si="181"/>
        <v>288</v>
      </c>
      <c r="B409" s="22">
        <f t="shared" si="177"/>
        <v>-229487.10360225171</v>
      </c>
      <c r="C409" s="22">
        <f t="shared" si="178"/>
        <v>-172767.92116496313</v>
      </c>
      <c r="D409" s="22">
        <f t="shared" si="179"/>
        <v>-56719.182437288553</v>
      </c>
      <c r="E409" s="22">
        <f t="shared" si="180"/>
        <v>44199140.136388339</v>
      </c>
      <c r="F409" s="32">
        <f t="shared" si="176"/>
        <v>3.8965807295376909E-3</v>
      </c>
    </row>
    <row r="410" spans="1:6" outlineLevel="1" x14ac:dyDescent="0.2">
      <c r="A410" s="36">
        <f t="shared" si="181"/>
        <v>289</v>
      </c>
      <c r="B410" s="22">
        <f t="shared" si="177"/>
        <v>-228593.5650649388</v>
      </c>
      <c r="C410" s="22">
        <f t="shared" si="178"/>
        <v>-172765.80924505397</v>
      </c>
      <c r="D410" s="22">
        <f t="shared" si="179"/>
        <v>-55827.755819884842</v>
      </c>
      <c r="E410" s="22">
        <f t="shared" si="180"/>
        <v>44026374.327143282</v>
      </c>
      <c r="F410" s="32">
        <f t="shared" si="176"/>
        <v>3.8965807295376909E-3</v>
      </c>
    </row>
    <row r="411" spans="1:6" outlineLevel="1" x14ac:dyDescent="0.2">
      <c r="A411" s="36">
        <f t="shared" si="181"/>
        <v>290</v>
      </c>
      <c r="B411" s="22">
        <f t="shared" si="177"/>
        <v>-227700.03745026598</v>
      </c>
      <c r="C411" s="22">
        <f t="shared" si="178"/>
        <v>-172761.06595953423</v>
      </c>
      <c r="D411" s="22">
        <f t="shared" si="179"/>
        <v>-54938.971490731768</v>
      </c>
      <c r="E411" s="22">
        <f t="shared" si="180"/>
        <v>43853613.261183746</v>
      </c>
      <c r="F411" s="32">
        <f t="shared" si="176"/>
        <v>3.8965807295376909E-3</v>
      </c>
    </row>
    <row r="412" spans="1:6" outlineLevel="1" x14ac:dyDescent="0.2">
      <c r="A412" s="36">
        <f t="shared" si="181"/>
        <v>291</v>
      </c>
      <c r="B412" s="22">
        <f t="shared" si="177"/>
        <v>-226806.53436739501</v>
      </c>
      <c r="C412" s="22">
        <f t="shared" si="178"/>
        <v>-172753.68123191193</v>
      </c>
      <c r="D412" s="22">
        <f t="shared" si="179"/>
        <v>-54052.853135483077</v>
      </c>
      <c r="E412" s="22">
        <f t="shared" si="180"/>
        <v>43680859.579951838</v>
      </c>
      <c r="F412" s="32">
        <f t="shared" si="176"/>
        <v>3.8965807295376909E-3</v>
      </c>
    </row>
    <row r="413" spans="1:6" outlineLevel="1" x14ac:dyDescent="0.2">
      <c r="A413" s="36">
        <f t="shared" si="181"/>
        <v>292</v>
      </c>
      <c r="B413" s="22">
        <f t="shared" si="177"/>
        <v>-225913.06947760223</v>
      </c>
      <c r="C413" s="22">
        <f t="shared" si="178"/>
        <v>-172743.64506787783</v>
      </c>
      <c r="D413" s="22">
        <f t="shared" si="179"/>
        <v>-53169.424409724445</v>
      </c>
      <c r="E413" s="22">
        <f t="shared" si="180"/>
        <v>43508115.93488396</v>
      </c>
      <c r="F413" s="32">
        <f t="shared" si="176"/>
        <v>3.8965807295376909E-3</v>
      </c>
    </row>
    <row r="414" spans="1:6" outlineLevel="1" x14ac:dyDescent="0.2">
      <c r="A414" s="36">
        <f t="shared" si="181"/>
        <v>293</v>
      </c>
      <c r="B414" s="22">
        <f t="shared" si="177"/>
        <v>-225019.65649385352</v>
      </c>
      <c r="C414" s="22">
        <f t="shared" si="178"/>
        <v>-172730.9475567108</v>
      </c>
      <c r="D414" s="22">
        <f t="shared" si="179"/>
        <v>-52288.708937142721</v>
      </c>
      <c r="E414" s="22">
        <f t="shared" si="180"/>
        <v>43335384.987327248</v>
      </c>
      <c r="F414" s="32">
        <f t="shared" si="176"/>
        <v>3.8965807295376909E-3</v>
      </c>
    </row>
    <row r="415" spans="1:6" outlineLevel="1" x14ac:dyDescent="0.2">
      <c r="A415" s="36">
        <f t="shared" si="181"/>
        <v>294</v>
      </c>
      <c r="B415" s="22">
        <f t="shared" si="177"/>
        <v>-224126.30918037202</v>
      </c>
      <c r="C415" s="22">
        <f t="shared" si="178"/>
        <v>-172715.57887268908</v>
      </c>
      <c r="D415" s="22">
        <f t="shared" si="179"/>
        <v>-51410.730307682956</v>
      </c>
      <c r="E415" s="22">
        <f t="shared" si="180"/>
        <v>43162669.40845456</v>
      </c>
      <c r="F415" s="32">
        <f t="shared" si="176"/>
        <v>3.8965807295376909E-3</v>
      </c>
    </row>
    <row r="416" spans="1:6" outlineLevel="1" x14ac:dyDescent="0.2">
      <c r="A416" s="36">
        <f t="shared" si="181"/>
        <v>295</v>
      </c>
      <c r="B416" s="22">
        <f t="shared" si="177"/>
        <v>-223233.04135219866</v>
      </c>
      <c r="C416" s="22">
        <f t="shared" si="178"/>
        <v>-172697.52927650569</v>
      </c>
      <c r="D416" s="22">
        <f t="shared" si="179"/>
        <v>-50535.512075692954</v>
      </c>
      <c r="E416" s="22">
        <f t="shared" si="180"/>
        <v>42989971.879178055</v>
      </c>
      <c r="F416" s="32">
        <f t="shared" si="176"/>
        <v>3.8965807295376909E-3</v>
      </c>
    </row>
    <row r="417" spans="1:6" outlineLevel="1" x14ac:dyDescent="0.2">
      <c r="A417" s="36">
        <f t="shared" si="181"/>
        <v>296</v>
      </c>
      <c r="B417" s="22">
        <f t="shared" si="177"/>
        <v>-222339.86687474491</v>
      </c>
      <c r="C417" s="22">
        <f t="shared" si="178"/>
        <v>-172676.78911668918</v>
      </c>
      <c r="D417" s="22">
        <f t="shared" si="179"/>
        <v>-49663.077758055755</v>
      </c>
      <c r="E417" s="22">
        <f t="shared" si="180"/>
        <v>42817295.090061367</v>
      </c>
      <c r="F417" s="32">
        <f t="shared" si="176"/>
        <v>3.8965807295376909E-3</v>
      </c>
    </row>
    <row r="418" spans="1:6" outlineLevel="1" x14ac:dyDescent="0.2">
      <c r="A418" s="36">
        <f t="shared" si="181"/>
        <v>297</v>
      </c>
      <c r="B418" s="22">
        <f t="shared" si="177"/>
        <v>-221446.79966333887</v>
      </c>
      <c r="C418" s="22">
        <f t="shared" si="178"/>
        <v>-172653.34883102879</v>
      </c>
      <c r="D418" s="22">
        <f t="shared" si="179"/>
        <v>-48793.450832310074</v>
      </c>
      <c r="E418" s="22">
        <f t="shared" si="180"/>
        <v>42644641.741230339</v>
      </c>
      <c r="F418" s="32">
        <f t="shared" si="176"/>
        <v>3.8965807295376909E-3</v>
      </c>
    </row>
    <row r="419" spans="1:6" outlineLevel="1" x14ac:dyDescent="0.2">
      <c r="A419" s="36">
        <f t="shared" si="181"/>
        <v>298</v>
      </c>
      <c r="B419" s="22">
        <f t="shared" si="177"/>
        <v>-220553.85368276326</v>
      </c>
      <c r="C419" s="22">
        <f t="shared" si="178"/>
        <v>-172627.19894800457</v>
      </c>
      <c r="D419" s="22">
        <f t="shared" si="179"/>
        <v>-47926.654734758697</v>
      </c>
      <c r="E419" s="22">
        <f t="shared" si="180"/>
        <v>42472014.542282335</v>
      </c>
      <c r="F419" s="32">
        <f t="shared" si="176"/>
        <v>3.8965807295376909E-3</v>
      </c>
    </row>
    <row r="420" spans="1:6" outlineLevel="1" x14ac:dyDescent="0.2">
      <c r="A420" s="36">
        <f t="shared" si="181"/>
        <v>299</v>
      </c>
      <c r="B420" s="22">
        <f t="shared" si="177"/>
        <v>-219661.04294678674</v>
      </c>
      <c r="C420" s="22">
        <f t="shared" si="178"/>
        <v>-172598.33008822161</v>
      </c>
      <c r="D420" s="22">
        <f t="shared" si="179"/>
        <v>-47062.712858565123</v>
      </c>
      <c r="E420" s="22">
        <f t="shared" si="180"/>
        <v>42299416.212194115</v>
      </c>
      <c r="F420" s="32">
        <f t="shared" si="176"/>
        <v>3.8965807295376909E-3</v>
      </c>
    </row>
    <row r="421" spans="1:6" outlineLevel="1" x14ac:dyDescent="0.2">
      <c r="A421" s="36">
        <f t="shared" si="181"/>
        <v>300</v>
      </c>
      <c r="B421" s="22">
        <f t="shared" si="177"/>
        <v>-218768.38151768714</v>
      </c>
      <c r="C421" s="22">
        <f t="shared" si="178"/>
        <v>-172566.73296584879</v>
      </c>
      <c r="D421" s="22">
        <f t="shared" si="179"/>
        <v>-46201.648551838378</v>
      </c>
      <c r="E421" s="22">
        <f t="shared" si="180"/>
        <v>42126849.479228266</v>
      </c>
      <c r="F421" s="32">
        <f t="shared" si="176"/>
        <v>3.8965807295376909E-3</v>
      </c>
    </row>
    <row r="422" spans="1:6" outlineLevel="1" x14ac:dyDescent="0.2">
      <c r="A422" s="36">
        <f t="shared" si="181"/>
        <v>301</v>
      </c>
      <c r="B422" s="22">
        <f t="shared" si="177"/>
        <v>-217875.88350576776</v>
      </c>
      <c r="C422" s="22">
        <f t="shared" si="178"/>
        <v>-172532.39839006148</v>
      </c>
      <c r="D422" s="22">
        <f t="shared" si="179"/>
        <v>-45343.48511570628</v>
      </c>
      <c r="E422" s="22">
        <f t="shared" si="180"/>
        <v>41954317.080838203</v>
      </c>
      <c r="F422" s="32">
        <f t="shared" si="176"/>
        <v>3.8965807295376909E-3</v>
      </c>
    </row>
    <row r="423" spans="1:6" outlineLevel="1" x14ac:dyDescent="0.2">
      <c r="A423" s="36">
        <f t="shared" si="181"/>
        <v>302</v>
      </c>
      <c r="B423" s="22">
        <f t="shared" si="177"/>
        <v>-216983.56306886589</v>
      </c>
      <c r="C423" s="22">
        <f t="shared" si="178"/>
        <v>-172495.31726648874</v>
      </c>
      <c r="D423" s="22">
        <f t="shared" si="179"/>
        <v>-44488.245802377154</v>
      </c>
      <c r="E423" s="22">
        <f t="shared" si="180"/>
        <v>41781821.763571717</v>
      </c>
      <c r="F423" s="32">
        <f t="shared" si="176"/>
        <v>3.8965807295376909E-3</v>
      </c>
    </row>
    <row r="424" spans="1:6" outlineLevel="1" x14ac:dyDescent="0.2">
      <c r="A424" s="36">
        <f t="shared" si="181"/>
        <v>303</v>
      </c>
      <c r="B424" s="22">
        <f t="shared" si="177"/>
        <v>-216091.43441185408</v>
      </c>
      <c r="C424" s="22">
        <f t="shared" si="178"/>
        <v>-172455.48059866382</v>
      </c>
      <c r="D424" s="22">
        <f t="shared" si="179"/>
        <v>-43635.953813190274</v>
      </c>
      <c r="E424" s="22">
        <f t="shared" si="180"/>
        <v>41609366.282973051</v>
      </c>
      <c r="F424" s="32">
        <f t="shared" si="176"/>
        <v>3.8965807295376909E-3</v>
      </c>
    </row>
    <row r="425" spans="1:6" outlineLevel="1" x14ac:dyDescent="0.2">
      <c r="A425" s="36">
        <f t="shared" si="181"/>
        <v>304</v>
      </c>
      <c r="B425" s="22">
        <f t="shared" si="177"/>
        <v>-215199.51178613355</v>
      </c>
      <c r="C425" s="22">
        <f t="shared" si="178"/>
        <v>-172412.87948947863</v>
      </c>
      <c r="D425" s="22">
        <f t="shared" si="179"/>
        <v>-42786.632296654927</v>
      </c>
      <c r="E425" s="22">
        <f t="shared" si="180"/>
        <v>41436953.40348357</v>
      </c>
      <c r="F425" s="32">
        <f t="shared" si="176"/>
        <v>3.8965807295376909E-3</v>
      </c>
    </row>
    <row r="426" spans="1:6" outlineLevel="1" x14ac:dyDescent="0.2">
      <c r="A426" s="36">
        <f t="shared" si="181"/>
        <v>305</v>
      </c>
      <c r="B426" s="22">
        <f t="shared" si="177"/>
        <v>-214307.80948912067</v>
      </c>
      <c r="C426" s="22">
        <f t="shared" si="178"/>
        <v>-172367.50514264221</v>
      </c>
      <c r="D426" s="22">
        <f t="shared" si="179"/>
        <v>-41940.304346478457</v>
      </c>
      <c r="E426" s="22">
        <f t="shared" si="180"/>
        <v>41264585.898340926</v>
      </c>
      <c r="F426" s="32">
        <f t="shared" si="176"/>
        <v>3.8965807295376909E-3</v>
      </c>
    </row>
    <row r="427" spans="1:6" outlineLevel="1" x14ac:dyDescent="0.2">
      <c r="A427" s="36">
        <f t="shared" si="181"/>
        <v>306</v>
      </c>
      <c r="B427" s="22">
        <f t="shared" si="177"/>
        <v>-213416.34186372522</v>
      </c>
      <c r="C427" s="22">
        <f t="shared" si="178"/>
        <v>-172319.34886414188</v>
      </c>
      <c r="D427" s="22">
        <f t="shared" si="179"/>
        <v>-41096.992999583366</v>
      </c>
      <c r="E427" s="22">
        <f t="shared" si="180"/>
        <v>41092266.54947678</v>
      </c>
      <c r="F427" s="32">
        <f t="shared" si="176"/>
        <v>3.8965807295376909E-3</v>
      </c>
    </row>
    <row r="428" spans="1:6" outlineLevel="1" x14ac:dyDescent="0.2">
      <c r="A428" s="36">
        <f t="shared" si="181"/>
        <v>307</v>
      </c>
      <c r="B428" s="22">
        <f t="shared" si="177"/>
        <v>-212525.12329782164</v>
      </c>
      <c r="C428" s="22">
        <f t="shared" si="178"/>
        <v>-172268.4020637082</v>
      </c>
      <c r="D428" s="22">
        <f t="shared" si="179"/>
        <v>-40256.721234113444</v>
      </c>
      <c r="E428" s="22">
        <f t="shared" si="180"/>
        <v>40919998.147413075</v>
      </c>
      <c r="F428" s="32">
        <f t="shared" si="176"/>
        <v>3.8965807295376909E-3</v>
      </c>
    </row>
    <row r="429" spans="1:6" outlineLevel="1" x14ac:dyDescent="0.2">
      <c r="A429" s="36">
        <f t="shared" si="181"/>
        <v>308</v>
      </c>
      <c r="B429" s="22">
        <f t="shared" si="177"/>
        <v>-211634.16822371236</v>
      </c>
      <c r="C429" s="22">
        <f t="shared" si="178"/>
        <v>-172214.65625628302</v>
      </c>
      <c r="D429" s="22">
        <f t="shared" si="179"/>
        <v>-39419.511967429324</v>
      </c>
      <c r="E429" s="22">
        <f t="shared" si="180"/>
        <v>40747783.491156794</v>
      </c>
      <c r="F429" s="32">
        <f t="shared" si="176"/>
        <v>3.8965807295376909E-3</v>
      </c>
    </row>
    <row r="430" spans="1:6" outlineLevel="1" x14ac:dyDescent="0.2">
      <c r="A430" s="36">
        <f t="shared" si="181"/>
        <v>309</v>
      </c>
      <c r="B430" s="22">
        <f t="shared" si="177"/>
        <v>-210743.49111758362</v>
      </c>
      <c r="C430" s="22">
        <f t="shared" si="178"/>
        <v>-172158.10306349021</v>
      </c>
      <c r="D430" s="22">
        <f t="shared" si="179"/>
        <v>-38585.388054093433</v>
      </c>
      <c r="E430" s="22">
        <f t="shared" si="180"/>
        <v>40575625.388093308</v>
      </c>
      <c r="F430" s="32">
        <f t="shared" si="176"/>
        <v>3.8965807295376909E-3</v>
      </c>
    </row>
    <row r="431" spans="1:6" outlineLevel="1" x14ac:dyDescent="0.2">
      <c r="A431" s="36">
        <f t="shared" si="181"/>
        <v>310</v>
      </c>
      <c r="B431" s="22">
        <f t="shared" si="177"/>
        <v>-209853.10649895392</v>
      </c>
      <c r="C431" s="22">
        <f t="shared" si="178"/>
        <v>-172098.73421510938</v>
      </c>
      <c r="D431" s="22">
        <f t="shared" si="179"/>
        <v>-37754.372283844561</v>
      </c>
      <c r="E431" s="22">
        <f t="shared" si="180"/>
        <v>40403526.653878197</v>
      </c>
      <c r="F431" s="32">
        <f t="shared" si="176"/>
        <v>3.8965807295376909E-3</v>
      </c>
    </row>
    <row r="432" spans="1:6" outlineLevel="1" x14ac:dyDescent="0.2">
      <c r="A432" s="36">
        <f t="shared" si="181"/>
        <v>311</v>
      </c>
      <c r="B432" s="22">
        <f t="shared" si="177"/>
        <v>-208963.02893011435</v>
      </c>
      <c r="C432" s="22">
        <f t="shared" si="178"/>
        <v>-172036.54155055224</v>
      </c>
      <c r="D432" s="22">
        <f t="shared" si="179"/>
        <v>-36926.487379562139</v>
      </c>
      <c r="E432" s="22">
        <f t="shared" si="180"/>
        <v>40231490.112327643</v>
      </c>
      <c r="F432" s="32">
        <f t="shared" si="176"/>
        <v>3.8965807295376909E-3</v>
      </c>
    </row>
    <row r="433" spans="1:6" outlineLevel="1" x14ac:dyDescent="0.2">
      <c r="A433" s="36">
        <f t="shared" si="181"/>
        <v>312</v>
      </c>
      <c r="B433" s="22">
        <f t="shared" si="177"/>
        <v>-208073.27301556192</v>
      </c>
      <c r="C433" s="22">
        <f t="shared" si="178"/>
        <v>-171971.51702034142</v>
      </c>
      <c r="D433" s="22">
        <f t="shared" si="179"/>
        <v>-36101.755995220512</v>
      </c>
      <c r="E433" s="22">
        <f t="shared" si="180"/>
        <v>40059518.595307298</v>
      </c>
      <c r="F433" s="32">
        <f t="shared" si="176"/>
        <v>3.8965807295376909E-3</v>
      </c>
    </row>
    <row r="434" spans="1:6" outlineLevel="1" x14ac:dyDescent="0.2">
      <c r="A434" s="36">
        <f t="shared" si="181"/>
        <v>313</v>
      </c>
      <c r="B434" s="22">
        <f t="shared" si="177"/>
        <v>-207183.85340142463</v>
      </c>
      <c r="C434" s="22">
        <f t="shared" si="178"/>
        <v>-171903.65268759153</v>
      </c>
      <c r="D434" s="22">
        <f t="shared" si="179"/>
        <v>-35280.200713833132</v>
      </c>
      <c r="E434" s="22">
        <f t="shared" si="180"/>
        <v>39887614.942619704</v>
      </c>
      <c r="F434" s="32">
        <f t="shared" si="176"/>
        <v>3.8965807295376909E-3</v>
      </c>
    </row>
    <row r="435" spans="1:6" outlineLevel="1" x14ac:dyDescent="0.2">
      <c r="A435" s="36">
        <f t="shared" si="181"/>
        <v>314</v>
      </c>
      <c r="B435" s="22">
        <f t="shared" si="177"/>
        <v>-206294.78477487931</v>
      </c>
      <c r="C435" s="22">
        <f t="shared" si="178"/>
        <v>-171832.94072949223</v>
      </c>
      <c r="D435" s="22">
        <f t="shared" si="179"/>
        <v>-34461.844045387123</v>
      </c>
      <c r="E435" s="22">
        <f t="shared" si="180"/>
        <v>39715782.001890212</v>
      </c>
      <c r="F435" s="32">
        <f t="shared" si="176"/>
        <v>3.8965807295376909E-3</v>
      </c>
    </row>
    <row r="436" spans="1:6" outlineLevel="1" x14ac:dyDescent="0.2">
      <c r="A436" s="36">
        <f t="shared" si="181"/>
        <v>315</v>
      </c>
      <c r="B436" s="22">
        <f t="shared" si="177"/>
        <v>-205406.08186356162</v>
      </c>
      <c r="C436" s="22">
        <f t="shared" si="178"/>
        <v>-171759.37343879347</v>
      </c>
      <c r="D436" s="22">
        <f t="shared" si="179"/>
        <v>-33646.708424768178</v>
      </c>
      <c r="E436" s="22">
        <f t="shared" si="180"/>
        <v>39544022.628451422</v>
      </c>
      <c r="F436" s="32">
        <f t="shared" si="176"/>
        <v>3.8965807295376909E-3</v>
      </c>
    </row>
    <row r="437" spans="1:6" outlineLevel="1" x14ac:dyDescent="0.2">
      <c r="A437" s="36">
        <f t="shared" si="181"/>
        <v>316</v>
      </c>
      <c r="B437" s="22">
        <f t="shared" si="177"/>
        <v>-204517.75943496829</v>
      </c>
      <c r="C437" s="22">
        <f t="shared" si="178"/>
        <v>-171682.94322529237</v>
      </c>
      <c r="D437" s="22">
        <f t="shared" si="179"/>
        <v>-32834.816209675955</v>
      </c>
      <c r="E437" s="22">
        <f t="shared" si="180"/>
        <v>39372339.685226128</v>
      </c>
      <c r="F437" s="32">
        <f t="shared" si="176"/>
        <v>3.8965807295376909E-3</v>
      </c>
    </row>
    <row r="438" spans="1:6" outlineLevel="1" x14ac:dyDescent="0.2">
      <c r="A438" s="36">
        <f t="shared" si="181"/>
        <v>317</v>
      </c>
      <c r="B438" s="22">
        <f t="shared" si="177"/>
        <v>-203629.83229585181</v>
      </c>
      <c r="C438" s="22">
        <f t="shared" si="178"/>
        <v>-171603.64261732149</v>
      </c>
      <c r="D438" s="22">
        <f t="shared" si="179"/>
        <v>-32026.189678530332</v>
      </c>
      <c r="E438" s="22">
        <f t="shared" si="180"/>
        <v>39200736.042608805</v>
      </c>
      <c r="F438" s="32">
        <f t="shared" si="176"/>
        <v>3.8965807295376909E-3</v>
      </c>
    </row>
    <row r="439" spans="1:6" outlineLevel="1" x14ac:dyDescent="0.2">
      <c r="A439" s="36">
        <f t="shared" si="181"/>
        <v>318</v>
      </c>
      <c r="B439" s="22">
        <f t="shared" si="177"/>
        <v>-202742.31529160749</v>
      </c>
      <c r="C439" s="22">
        <f t="shared" si="178"/>
        <v>-171521.464263239</v>
      </c>
      <c r="D439" s="22">
        <f t="shared" si="179"/>
        <v>-31220.851028368503</v>
      </c>
      <c r="E439" s="22">
        <f t="shared" si="180"/>
        <v>39029214.578345567</v>
      </c>
      <c r="F439" s="32">
        <f t="shared" si="176"/>
        <v>3.8965807295376909E-3</v>
      </c>
    </row>
    <row r="440" spans="1:6" outlineLevel="1" x14ac:dyDescent="0.2">
      <c r="A440" s="36">
        <f t="shared" si="181"/>
        <v>319</v>
      </c>
      <c r="B440" s="22">
        <f t="shared" si="177"/>
        <v>-201855.2233056525</v>
      </c>
      <c r="C440" s="22">
        <f t="shared" si="178"/>
        <v>-171436.40093291935</v>
      </c>
      <c r="D440" s="22">
        <f t="shared" si="179"/>
        <v>-30418.822372733131</v>
      </c>
      <c r="E440" s="22">
        <f t="shared" si="180"/>
        <v>38857778.177412644</v>
      </c>
      <c r="F440" s="32">
        <f t="shared" ref="F440:F481" si="182">F439</f>
        <v>3.8965807295376909E-3</v>
      </c>
    </row>
    <row r="441" spans="1:6" outlineLevel="1" x14ac:dyDescent="0.2">
      <c r="A441" s="36">
        <f t="shared" si="181"/>
        <v>320</v>
      </c>
      <c r="B441" s="22">
        <f t="shared" si="177"/>
        <v>-200968.57125879751</v>
      </c>
      <c r="C441" s="22">
        <f t="shared" si="178"/>
        <v>-171348.44551924561</v>
      </c>
      <c r="D441" s="22">
        <f t="shared" si="179"/>
        <v>-29620.125739551899</v>
      </c>
      <c r="E441" s="22">
        <f t="shared" si="180"/>
        <v>38686429.731893398</v>
      </c>
      <c r="F441" s="32">
        <f t="shared" si="182"/>
        <v>3.8965807295376909E-3</v>
      </c>
    </row>
    <row r="442" spans="1:6" outlineLevel="1" x14ac:dyDescent="0.2">
      <c r="A442" s="36">
        <f t="shared" si="181"/>
        <v>321</v>
      </c>
      <c r="B442" s="22">
        <f t="shared" si="177"/>
        <v>-200082.37410861059</v>
      </c>
      <c r="C442" s="22">
        <f t="shared" si="178"/>
        <v>-171257.59103960218</v>
      </c>
      <c r="D442" s="22">
        <f t="shared" si="179"/>
        <v>-28824.783069008401</v>
      </c>
      <c r="E442" s="22">
        <f t="shared" si="180"/>
        <v>38515172.140853792</v>
      </c>
      <c r="F442" s="32">
        <f t="shared" si="182"/>
        <v>3.8965807295376909E-3</v>
      </c>
    </row>
    <row r="443" spans="1:6" outlineLevel="1" x14ac:dyDescent="0.2">
      <c r="A443" s="36">
        <f t="shared" si="181"/>
        <v>322</v>
      </c>
      <c r="B443" s="22">
        <f t="shared" ref="B443:B481" si="183">PMT(F443,$B$57*$B$58,E442)</f>
        <v>-199196.64684877309</v>
      </c>
      <c r="C443" s="22">
        <f t="shared" ref="C443:C481" si="184">PPMT(F443,A443,$B$57*$B$58,E442)</f>
        <v>-171163.83063736832</v>
      </c>
      <c r="D443" s="22">
        <f t="shared" ref="D443:D481" si="185">IPMT(F443,A443,$B$57*$B$58,E442)</f>
        <v>-28032.816211404774</v>
      </c>
      <c r="E443" s="22">
        <f t="shared" ref="E443:E481" si="186">E442+C443</f>
        <v>38344008.310216427</v>
      </c>
      <c r="F443" s="32">
        <f t="shared" si="182"/>
        <v>3.8965807295376909E-3</v>
      </c>
    </row>
    <row r="444" spans="1:6" outlineLevel="1" x14ac:dyDescent="0.2">
      <c r="A444" s="36">
        <f t="shared" si="181"/>
        <v>323</v>
      </c>
      <c r="B444" s="22">
        <f t="shared" si="183"/>
        <v>-198311.40450842824</v>
      </c>
      <c r="C444" s="22">
        <f t="shared" si="184"/>
        <v>-171067.15758341207</v>
      </c>
      <c r="D444" s="22">
        <f t="shared" si="185"/>
        <v>-27244.246925016167</v>
      </c>
      <c r="E444" s="22">
        <f t="shared" si="186"/>
        <v>38172941.152633011</v>
      </c>
      <c r="F444" s="32">
        <f t="shared" si="182"/>
        <v>3.8965807295376909E-3</v>
      </c>
    </row>
    <row r="445" spans="1:6" outlineLevel="1" x14ac:dyDescent="0.2">
      <c r="A445" s="36">
        <f t="shared" si="181"/>
        <v>324</v>
      </c>
      <c r="B445" s="22">
        <f t="shared" si="183"/>
        <v>-197426.66215152151</v>
      </c>
      <c r="C445" s="22">
        <f t="shared" si="184"/>
        <v>-170967.56527758433</v>
      </c>
      <c r="D445" s="22">
        <f t="shared" si="185"/>
        <v>-26459.096873937164</v>
      </c>
      <c r="E445" s="22">
        <f t="shared" si="186"/>
        <v>38001973.587355427</v>
      </c>
      <c r="F445" s="32">
        <f t="shared" si="182"/>
        <v>3.8965807295376909E-3</v>
      </c>
    </row>
    <row r="446" spans="1:6" outlineLevel="1" x14ac:dyDescent="0.2">
      <c r="A446" s="36">
        <f t="shared" si="181"/>
        <v>325</v>
      </c>
      <c r="B446" s="22">
        <f t="shared" si="183"/>
        <v>-196542.43487613386</v>
      </c>
      <c r="C446" s="22">
        <f t="shared" si="184"/>
        <v>-170865.04725021313</v>
      </c>
      <c r="D446" s="22">
        <f t="shared" si="185"/>
        <v>-25677.387625920703</v>
      </c>
      <c r="E446" s="22">
        <f t="shared" si="186"/>
        <v>37831108.540105216</v>
      </c>
      <c r="F446" s="32">
        <f t="shared" si="182"/>
        <v>3.8965807295376909E-3</v>
      </c>
    </row>
    <row r="447" spans="1:6" outlineLevel="1" x14ac:dyDescent="0.2">
      <c r="A447" s="36">
        <f t="shared" si="181"/>
        <v>326</v>
      </c>
      <c r="B447" s="22">
        <f t="shared" si="183"/>
        <v>-195658.73781380666</v>
      </c>
      <c r="C447" s="22">
        <f t="shared" si="184"/>
        <v>-170759.59716359747</v>
      </c>
      <c r="D447" s="22">
        <f t="shared" si="185"/>
        <v>-24899.140650209185</v>
      </c>
      <c r="E447" s="22">
        <f t="shared" si="186"/>
        <v>37660348.942941621</v>
      </c>
      <c r="F447" s="32">
        <f t="shared" si="182"/>
        <v>3.8965807295376909E-3</v>
      </c>
    </row>
    <row r="448" spans="1:6" outlineLevel="1" x14ac:dyDescent="0.2">
      <c r="A448" s="36">
        <f t="shared" ref="A448:A481" si="187">A447+1</f>
        <v>327</v>
      </c>
      <c r="B448" s="22">
        <f t="shared" si="183"/>
        <v>-194775.5861288592</v>
      </c>
      <c r="C448" s="22">
        <f t="shared" si="184"/>
        <v>-170651.20881350082</v>
      </c>
      <c r="D448" s="22">
        <f t="shared" si="185"/>
        <v>-24124.37731535839</v>
      </c>
      <c r="E448" s="22">
        <f t="shared" si="186"/>
        <v>37489697.734128118</v>
      </c>
      <c r="F448" s="32">
        <f t="shared" si="182"/>
        <v>3.8965807295376909E-3</v>
      </c>
    </row>
    <row r="449" spans="1:6" outlineLevel="1" x14ac:dyDescent="0.2">
      <c r="A449" s="36">
        <f t="shared" si="187"/>
        <v>328</v>
      </c>
      <c r="B449" s="22">
        <f t="shared" si="183"/>
        <v>-193892.99501769859</v>
      </c>
      <c r="C449" s="22">
        <f t="shared" si="184"/>
        <v>-170539.87613064423</v>
      </c>
      <c r="D449" s="22">
        <f t="shared" si="185"/>
        <v>-23353.118887054348</v>
      </c>
      <c r="E449" s="22">
        <f t="shared" si="186"/>
        <v>37319157.857997477</v>
      </c>
      <c r="F449" s="32">
        <f t="shared" si="182"/>
        <v>3.8965807295376909E-3</v>
      </c>
    </row>
    <row r="450" spans="1:6" outlineLevel="1" x14ac:dyDescent="0.2">
      <c r="A450" s="36">
        <f t="shared" si="187"/>
        <v>329</v>
      </c>
      <c r="B450" s="22">
        <f t="shared" si="183"/>
        <v>-193010.97970812151</v>
      </c>
      <c r="C450" s="22">
        <f t="shared" si="184"/>
        <v>-170425.59318219835</v>
      </c>
      <c r="D450" s="22">
        <f t="shared" si="185"/>
        <v>-22585.386525923161</v>
      </c>
      <c r="E450" s="22">
        <f t="shared" si="186"/>
        <v>37148732.264815278</v>
      </c>
      <c r="F450" s="32">
        <f t="shared" si="182"/>
        <v>3.8965807295376909E-3</v>
      </c>
    </row>
    <row r="451" spans="1:6" outlineLevel="1" x14ac:dyDescent="0.2">
      <c r="A451" s="36">
        <f t="shared" si="187"/>
        <v>330</v>
      </c>
      <c r="B451" s="22">
        <f t="shared" si="183"/>
        <v>-192129.55545860875</v>
      </c>
      <c r="C451" s="22">
        <f t="shared" si="184"/>
        <v>-170308.35417327448</v>
      </c>
      <c r="D451" s="22">
        <f t="shared" si="185"/>
        <v>-21821.201285334249</v>
      </c>
      <c r="E451" s="22">
        <f t="shared" si="186"/>
        <v>36978423.910642006</v>
      </c>
      <c r="F451" s="32">
        <f t="shared" si="182"/>
        <v>3.8965807295376909E-3</v>
      </c>
    </row>
    <row r="452" spans="1:6" outlineLevel="1" x14ac:dyDescent="0.2">
      <c r="A452" s="36">
        <f t="shared" si="187"/>
        <v>331</v>
      </c>
      <c r="B452" s="22">
        <f t="shared" si="183"/>
        <v>-191248.73755761163</v>
      </c>
      <c r="C452" s="22">
        <f t="shared" si="184"/>
        <v>-170188.15344841446</v>
      </c>
      <c r="D452" s="22">
        <f t="shared" si="185"/>
        <v>-21060.584109197163</v>
      </c>
      <c r="E452" s="22">
        <f t="shared" si="186"/>
        <v>36808235.757193588</v>
      </c>
      <c r="F452" s="32">
        <f t="shared" si="182"/>
        <v>3.8965807295376909E-3</v>
      </c>
    </row>
    <row r="453" spans="1:6" outlineLevel="1" x14ac:dyDescent="0.2">
      <c r="A453" s="36">
        <f t="shared" si="187"/>
        <v>332</v>
      </c>
      <c r="B453" s="22">
        <f t="shared" si="183"/>
        <v>-190368.54132283095</v>
      </c>
      <c r="C453" s="22">
        <f t="shared" si="184"/>
        <v>-170064.98549307883</v>
      </c>
      <c r="D453" s="22">
        <f t="shared" si="185"/>
        <v>-20303.555829752095</v>
      </c>
      <c r="E453" s="22">
        <f t="shared" si="186"/>
        <v>36638170.771700509</v>
      </c>
      <c r="F453" s="32">
        <f t="shared" si="182"/>
        <v>3.8965807295376909E-3</v>
      </c>
    </row>
    <row r="454" spans="1:6" outlineLevel="1" x14ac:dyDescent="0.2">
      <c r="A454" s="36">
        <f t="shared" si="187"/>
        <v>333</v>
      </c>
      <c r="B454" s="22">
        <f t="shared" si="183"/>
        <v>-189488.98210048818</v>
      </c>
      <c r="C454" s="22">
        <f t="shared" si="184"/>
        <v>-169938.84493513367</v>
      </c>
      <c r="D454" s="22">
        <f t="shared" si="185"/>
        <v>-19550.137165354536</v>
      </c>
      <c r="E454" s="22">
        <f t="shared" si="186"/>
        <v>36468231.926765375</v>
      </c>
      <c r="F454" s="32">
        <f t="shared" si="182"/>
        <v>3.8965807295376909E-3</v>
      </c>
    </row>
    <row r="455" spans="1:6" outlineLevel="1" x14ac:dyDescent="0.2">
      <c r="A455" s="36">
        <f t="shared" si="187"/>
        <v>334</v>
      </c>
      <c r="B455" s="22">
        <f t="shared" si="183"/>
        <v>-188610.07526458896</v>
      </c>
      <c r="C455" s="22">
        <f t="shared" si="184"/>
        <v>-169809.72654633495</v>
      </c>
      <c r="D455" s="22">
        <f t="shared" si="185"/>
        <v>-18800.348718254023</v>
      </c>
      <c r="E455" s="22">
        <f t="shared" si="186"/>
        <v>36298422.200219043</v>
      </c>
      <c r="F455" s="32">
        <f t="shared" si="182"/>
        <v>3.8965807295376909E-3</v>
      </c>
    </row>
    <row r="456" spans="1:6" outlineLevel="1" x14ac:dyDescent="0.2">
      <c r="A456" s="36">
        <f t="shared" si="187"/>
        <v>335</v>
      </c>
      <c r="B456" s="22">
        <f t="shared" si="183"/>
        <v>-187731.83621617884</v>
      </c>
      <c r="C456" s="22">
        <f t="shared" si="184"/>
        <v>-169677.62524381126</v>
      </c>
      <c r="D456" s="22">
        <f t="shared" si="185"/>
        <v>-18054.210972367557</v>
      </c>
      <c r="E456" s="22">
        <f t="shared" si="186"/>
        <v>36128744.57497523</v>
      </c>
      <c r="F456" s="32">
        <f t="shared" si="182"/>
        <v>3.8965807295376909E-3</v>
      </c>
    </row>
    <row r="457" spans="1:6" outlineLevel="1" x14ac:dyDescent="0.2">
      <c r="A457" s="36">
        <f t="shared" si="187"/>
        <v>336</v>
      </c>
      <c r="B457" s="22">
        <f t="shared" si="183"/>
        <v>-186854.28038259139</v>
      </c>
      <c r="C457" s="22">
        <f t="shared" si="184"/>
        <v>-169542.53609154379</v>
      </c>
      <c r="D457" s="22">
        <f t="shared" si="185"/>
        <v>-17311.74429104762</v>
      </c>
      <c r="E457" s="22">
        <f t="shared" si="186"/>
        <v>35959202.038883686</v>
      </c>
      <c r="F457" s="32">
        <f t="shared" si="182"/>
        <v>3.8965807295376909E-3</v>
      </c>
    </row>
    <row r="458" spans="1:6" outlineLevel="1" x14ac:dyDescent="0.2">
      <c r="A458" s="36">
        <f t="shared" si="187"/>
        <v>337</v>
      </c>
      <c r="B458" s="22">
        <f t="shared" si="183"/>
        <v>-185977.42321668897</v>
      </c>
      <c r="C458" s="22">
        <f t="shared" si="184"/>
        <v>-169404.45430184371</v>
      </c>
      <c r="D458" s="22">
        <f t="shared" si="185"/>
        <v>-16572.968914845263</v>
      </c>
      <c r="E458" s="22">
        <f t="shared" si="186"/>
        <v>35789797.584581845</v>
      </c>
      <c r="F458" s="32">
        <f t="shared" si="182"/>
        <v>3.8965807295376909E-3</v>
      </c>
    </row>
    <row r="459" spans="1:6" outlineLevel="1" x14ac:dyDescent="0.2">
      <c r="A459" s="36">
        <f t="shared" si="187"/>
        <v>338</v>
      </c>
      <c r="B459" s="22">
        <f t="shared" si="183"/>
        <v>-185101.28019609529</v>
      </c>
      <c r="C459" s="22">
        <f t="shared" si="184"/>
        <v>-169263.37523682689</v>
      </c>
      <c r="D459" s="22">
        <f t="shared" si="185"/>
        <v>-15837.904959268419</v>
      </c>
      <c r="E459" s="22">
        <f t="shared" si="186"/>
        <v>35620534.20934502</v>
      </c>
      <c r="F459" s="32">
        <f t="shared" si="182"/>
        <v>3.8965807295376909E-3</v>
      </c>
    </row>
    <row r="460" spans="1:6" outlineLevel="1" x14ac:dyDescent="0.2">
      <c r="A460" s="36">
        <f t="shared" si="187"/>
        <v>339</v>
      </c>
      <c r="B460" s="22">
        <f t="shared" si="183"/>
        <v>-184225.86682242074</v>
      </c>
      <c r="C460" s="22">
        <f t="shared" si="184"/>
        <v>-169119.29440988504</v>
      </c>
      <c r="D460" s="22">
        <f t="shared" si="185"/>
        <v>-15106.572412535688</v>
      </c>
      <c r="E460" s="22">
        <f t="shared" si="186"/>
        <v>35451414.914935134</v>
      </c>
      <c r="F460" s="32">
        <f t="shared" si="182"/>
        <v>3.8965807295376909E-3</v>
      </c>
    </row>
    <row r="461" spans="1:6" outlineLevel="1" x14ac:dyDescent="0.2">
      <c r="A461" s="36">
        <f t="shared" si="187"/>
        <v>340</v>
      </c>
      <c r="B461" s="22">
        <f t="shared" si="183"/>
        <v>-183351.19862047996</v>
      </c>
      <c r="C461" s="22">
        <f t="shared" si="184"/>
        <v>-168972.20748715408</v>
      </c>
      <c r="D461" s="22">
        <f t="shared" si="185"/>
        <v>-14378.991133325915</v>
      </c>
      <c r="E461" s="22">
        <f t="shared" si="186"/>
        <v>35282442.707447983</v>
      </c>
      <c r="F461" s="32">
        <f t="shared" si="182"/>
        <v>3.8965807295376909E-3</v>
      </c>
    </row>
    <row r="462" spans="1:6" outlineLevel="1" x14ac:dyDescent="0.2">
      <c r="A462" s="36">
        <f t="shared" si="187"/>
        <v>341</v>
      </c>
      <c r="B462" s="22">
        <f t="shared" si="183"/>
        <v>-182477.29113750203</v>
      </c>
      <c r="C462" s="22">
        <f t="shared" si="184"/>
        <v>-168822.11028897826</v>
      </c>
      <c r="D462" s="22">
        <f t="shared" si="185"/>
        <v>-13655.180848523787</v>
      </c>
      <c r="E462" s="22">
        <f t="shared" si="186"/>
        <v>35113620.597159006</v>
      </c>
      <c r="F462" s="32">
        <f t="shared" si="182"/>
        <v>3.8965807295376909E-3</v>
      </c>
    </row>
    <row r="463" spans="1:6" outlineLevel="1" x14ac:dyDescent="0.2">
      <c r="A463" s="36">
        <f t="shared" si="187"/>
        <v>342</v>
      </c>
      <c r="B463" s="22">
        <f t="shared" si="183"/>
        <v>-181604.15994233266</v>
      </c>
      <c r="C463" s="22">
        <f t="shared" si="184"/>
        <v>-168668.99879137098</v>
      </c>
      <c r="D463" s="22">
        <f t="shared" si="185"/>
        <v>-12935.161150961691</v>
      </c>
      <c r="E463" s="22">
        <f t="shared" si="186"/>
        <v>34944951.598367631</v>
      </c>
      <c r="F463" s="32">
        <f t="shared" si="182"/>
        <v>3.8965807295376909E-3</v>
      </c>
    </row>
    <row r="464" spans="1:6" outlineLevel="1" x14ac:dyDescent="0.2">
      <c r="A464" s="36">
        <f t="shared" si="187"/>
        <v>343</v>
      </c>
      <c r="B464" s="22">
        <f t="shared" si="183"/>
        <v>-180731.82062462927</v>
      </c>
      <c r="C464" s="22">
        <f t="shared" si="184"/>
        <v>-168512.86912747109</v>
      </c>
      <c r="D464" s="22">
        <f t="shared" si="185"/>
        <v>-12218.951497158185</v>
      </c>
      <c r="E464" s="22">
        <f t="shared" si="186"/>
        <v>34776438.729240157</v>
      </c>
      <c r="F464" s="32">
        <f t="shared" si="182"/>
        <v>3.8965807295376909E-3</v>
      </c>
    </row>
    <row r="465" spans="1:6" outlineLevel="1" x14ac:dyDescent="0.2">
      <c r="A465" s="36">
        <f t="shared" si="187"/>
        <v>344</v>
      </c>
      <c r="B465" s="22">
        <f t="shared" si="183"/>
        <v>-179860.28879404831</v>
      </c>
      <c r="C465" s="22">
        <f t="shared" si="184"/>
        <v>-168353.71758899506</v>
      </c>
      <c r="D465" s="22">
        <f t="shared" si="185"/>
        <v>-11506.571205053271</v>
      </c>
      <c r="E465" s="22">
        <f t="shared" si="186"/>
        <v>34608085.011651158</v>
      </c>
      <c r="F465" s="32">
        <f t="shared" si="182"/>
        <v>3.8965807295376909E-3</v>
      </c>
    </row>
    <row r="466" spans="1:6" outlineLevel="1" x14ac:dyDescent="0.2">
      <c r="A466" s="36">
        <f t="shared" si="187"/>
        <v>345</v>
      </c>
      <c r="B466" s="22">
        <f t="shared" si="183"/>
        <v>-178989.5800794251</v>
      </c>
      <c r="C466" s="22">
        <f t="shared" si="184"/>
        <v>-168191.54062768427</v>
      </c>
      <c r="D466" s="22">
        <f t="shared" si="185"/>
        <v>-10798.039451740808</v>
      </c>
      <c r="E466" s="22">
        <f t="shared" si="186"/>
        <v>34439893.471023478</v>
      </c>
      <c r="F466" s="32">
        <f t="shared" si="182"/>
        <v>3.8965807295376909E-3</v>
      </c>
    </row>
    <row r="467" spans="1:6" outlineLevel="1" x14ac:dyDescent="0.2">
      <c r="A467" s="36">
        <f t="shared" si="187"/>
        <v>346</v>
      </c>
      <c r="B467" s="22">
        <f t="shared" si="183"/>
        <v>-178119.71012794628</v>
      </c>
      <c r="C467" s="22">
        <f t="shared" si="184"/>
        <v>-168026.33485674794</v>
      </c>
      <c r="D467" s="22">
        <f t="shared" si="185"/>
        <v>-10093.37527119832</v>
      </c>
      <c r="E467" s="22">
        <f t="shared" si="186"/>
        <v>34271867.136166729</v>
      </c>
      <c r="F467" s="32">
        <f t="shared" si="182"/>
        <v>3.8965807295376909E-3</v>
      </c>
    </row>
    <row r="468" spans="1:6" outlineLevel="1" x14ac:dyDescent="0.2">
      <c r="A468" s="36">
        <f t="shared" si="187"/>
        <v>347</v>
      </c>
      <c r="B468" s="22">
        <f t="shared" si="183"/>
        <v>-177250.69460431446</v>
      </c>
      <c r="C468" s="22">
        <f t="shared" si="184"/>
        <v>-167858.09705229997</v>
      </c>
      <c r="D468" s="22">
        <f t="shared" si="185"/>
        <v>-9392.5975520144766</v>
      </c>
      <c r="E468" s="22">
        <f t="shared" si="186"/>
        <v>34104009.039114431</v>
      </c>
      <c r="F468" s="32">
        <f t="shared" si="182"/>
        <v>3.8965807295376909E-3</v>
      </c>
    </row>
    <row r="469" spans="1:6" outlineLevel="1" x14ac:dyDescent="0.2">
      <c r="A469" s="36">
        <f t="shared" si="187"/>
        <v>348</v>
      </c>
      <c r="B469" s="22">
        <f t="shared" si="183"/>
        <v>-176382.54918990604</v>
      </c>
      <c r="C469" s="22">
        <f t="shared" si="184"/>
        <v>-167686.82415479139</v>
      </c>
      <c r="D469" s="22">
        <f t="shared" si="185"/>
        <v>-8695.7250351146213</v>
      </c>
      <c r="E469" s="22">
        <f t="shared" si="186"/>
        <v>33936322.214959636</v>
      </c>
      <c r="F469" s="32">
        <f t="shared" si="182"/>
        <v>3.8965807295376909E-3</v>
      </c>
    </row>
    <row r="470" spans="1:6" outlineLevel="1" x14ac:dyDescent="0.2">
      <c r="A470" s="36">
        <f t="shared" si="187"/>
        <v>349</v>
      </c>
      <c r="B470" s="22">
        <f t="shared" si="183"/>
        <v>-175515.28958192092</v>
      </c>
      <c r="C470" s="22">
        <f t="shared" si="184"/>
        <v>-167512.51327043644</v>
      </c>
      <c r="D470" s="22">
        <f t="shared" si="185"/>
        <v>-8002.7763114844938</v>
      </c>
      <c r="E470" s="22">
        <f t="shared" si="186"/>
        <v>33768809.701689199</v>
      </c>
      <c r="F470" s="32">
        <f t="shared" si="182"/>
        <v>3.8965807295376909E-3</v>
      </c>
    </row>
    <row r="471" spans="1:6" outlineLevel="1" x14ac:dyDescent="0.2">
      <c r="A471" s="36">
        <f t="shared" si="187"/>
        <v>350</v>
      </c>
      <c r="B471" s="22">
        <f t="shared" si="183"/>
        <v>-174648.93149252565</v>
      </c>
      <c r="C471" s="22">
        <f t="shared" si="184"/>
        <v>-167335.16167263305</v>
      </c>
      <c r="D471" s="22">
        <f t="shared" si="185"/>
        <v>-7313.7698198925918</v>
      </c>
      <c r="E471" s="22">
        <f t="shared" si="186"/>
        <v>33601474.540016569</v>
      </c>
      <c r="F471" s="32">
        <f t="shared" si="182"/>
        <v>3.8965807295376909E-3</v>
      </c>
    </row>
    <row r="472" spans="1:6" outlineLevel="1" x14ac:dyDescent="0.2">
      <c r="A472" s="36">
        <f t="shared" si="187"/>
        <v>351</v>
      </c>
      <c r="B472" s="22">
        <f t="shared" si="183"/>
        <v>-173783.49064798822</v>
      </c>
      <c r="C472" s="22">
        <f t="shared" si="184"/>
        <v>-167154.76680337681</v>
      </c>
      <c r="D472" s="22">
        <f t="shared" si="185"/>
        <v>-6628.7238446113761</v>
      </c>
      <c r="E472" s="22">
        <f t="shared" si="186"/>
        <v>33434319.773213193</v>
      </c>
      <c r="F472" s="32">
        <f t="shared" si="182"/>
        <v>3.8965807295376909E-3</v>
      </c>
    </row>
    <row r="473" spans="1:6" outlineLevel="1" x14ac:dyDescent="0.2">
      <c r="A473" s="36">
        <f t="shared" si="187"/>
        <v>352</v>
      </c>
      <c r="B473" s="22">
        <f t="shared" si="183"/>
        <v>-172918.98278780642</v>
      </c>
      <c r="C473" s="22">
        <f t="shared" si="184"/>
        <v>-166971.32627466874</v>
      </c>
      <c r="D473" s="22">
        <f t="shared" si="185"/>
        <v>-5947.6565131376847</v>
      </c>
      <c r="E473" s="22">
        <f t="shared" si="186"/>
        <v>33267348.446938526</v>
      </c>
      <c r="F473" s="32">
        <f t="shared" si="182"/>
        <v>3.8965807295376909E-3</v>
      </c>
    </row>
    <row r="474" spans="1:6" outlineLevel="1" x14ac:dyDescent="0.2">
      <c r="A474" s="36">
        <f t="shared" si="187"/>
        <v>353</v>
      </c>
      <c r="B474" s="22">
        <f t="shared" si="183"/>
        <v>-172055.42366382873</v>
      </c>
      <c r="C474" s="22">
        <f t="shared" si="184"/>
        <v>-166784.83786991608</v>
      </c>
      <c r="D474" s="22">
        <f t="shared" si="185"/>
        <v>-5270.5857939126399</v>
      </c>
      <c r="E474" s="22">
        <f t="shared" si="186"/>
        <v>33100563.60906861</v>
      </c>
      <c r="F474" s="32">
        <f t="shared" si="182"/>
        <v>3.8965807295376909E-3</v>
      </c>
    </row>
    <row r="475" spans="1:6" outlineLevel="1" x14ac:dyDescent="0.2">
      <c r="A475" s="36">
        <f t="shared" si="187"/>
        <v>354</v>
      </c>
      <c r="B475" s="22">
        <f t="shared" si="183"/>
        <v>-171192.82903936738</v>
      </c>
      <c r="C475" s="22">
        <f t="shared" si="184"/>
        <v>-166595.29954532607</v>
      </c>
      <c r="D475" s="22">
        <f t="shared" si="185"/>
        <v>-4597.5294940413496</v>
      </c>
      <c r="E475" s="22">
        <f t="shared" si="186"/>
        <v>32933968.309523284</v>
      </c>
      <c r="F475" s="32">
        <f t="shared" si="182"/>
        <v>3.8965807295376909E-3</v>
      </c>
    </row>
    <row r="476" spans="1:6" outlineLevel="1" x14ac:dyDescent="0.2">
      <c r="A476" s="36">
        <f t="shared" si="187"/>
        <v>355</v>
      </c>
      <c r="B476" s="22">
        <f t="shared" si="183"/>
        <v>-170331.2146883051</v>
      </c>
      <c r="C476" s="22">
        <f t="shared" si="184"/>
        <v>-166402.70943129231</v>
      </c>
      <c r="D476" s="22">
        <f t="shared" si="185"/>
        <v>-3928.5052570127623</v>
      </c>
      <c r="E476" s="22">
        <f t="shared" si="186"/>
        <v>32767565.600091994</v>
      </c>
      <c r="F476" s="32">
        <f t="shared" si="182"/>
        <v>3.8965807295376909E-3</v>
      </c>
    </row>
    <row r="477" spans="1:6" outlineLevel="1" x14ac:dyDescent="0.2">
      <c r="A477" s="36">
        <f t="shared" si="187"/>
        <v>356</v>
      </c>
      <c r="B477" s="22">
        <f t="shared" si="183"/>
        <v>-169470.5963941938</v>
      </c>
      <c r="C477" s="22">
        <f t="shared" si="184"/>
        <v>-166207.06583377384</v>
      </c>
      <c r="D477" s="22">
        <f t="shared" si="185"/>
        <v>-3263.5305604199571</v>
      </c>
      <c r="E477" s="22">
        <f t="shared" si="186"/>
        <v>32601358.53425822</v>
      </c>
      <c r="F477" s="32">
        <f t="shared" si="182"/>
        <v>3.8965807295376909E-3</v>
      </c>
    </row>
    <row r="478" spans="1:6" outlineLevel="1" x14ac:dyDescent="0.2">
      <c r="A478" s="36">
        <f t="shared" si="187"/>
        <v>357</v>
      </c>
      <c r="B478" s="22">
        <f t="shared" si="183"/>
        <v>-168610.98994934704</v>
      </c>
      <c r="C478" s="22">
        <f t="shared" si="184"/>
        <v>-166008.36723566579</v>
      </c>
      <c r="D478" s="22">
        <f t="shared" si="185"/>
        <v>-2602.622713681224</v>
      </c>
      <c r="E478" s="22">
        <f t="shared" si="186"/>
        <v>32435350.167022556</v>
      </c>
      <c r="F478" s="32">
        <f t="shared" si="182"/>
        <v>3.8965807295376909E-3</v>
      </c>
    </row>
    <row r="479" spans="1:6" outlineLevel="1" x14ac:dyDescent="0.2">
      <c r="A479" s="36">
        <f t="shared" si="187"/>
        <v>358</v>
      </c>
      <c r="B479" s="22">
        <f t="shared" si="183"/>
        <v>-167752.41115392454</v>
      </c>
      <c r="C479" s="22">
        <f t="shared" si="184"/>
        <v>-165806.6122981623</v>
      </c>
      <c r="D479" s="22">
        <f t="shared" si="185"/>
        <v>-1945.7988557622336</v>
      </c>
      <c r="E479" s="22">
        <f t="shared" si="186"/>
        <v>32269543.554724395</v>
      </c>
      <c r="F479" s="32">
        <f t="shared" si="182"/>
        <v>3.8965807295376909E-3</v>
      </c>
    </row>
    <row r="480" spans="1:6" outlineLevel="1" x14ac:dyDescent="0.2">
      <c r="A480" s="36">
        <f t="shared" si="187"/>
        <v>359</v>
      </c>
      <c r="B480" s="22">
        <f t="shared" si="183"/>
        <v>-166894.87581501028</v>
      </c>
      <c r="C480" s="22">
        <f t="shared" si="184"/>
        <v>-165601.79986211064</v>
      </c>
      <c r="D480" s="22">
        <f t="shared" si="185"/>
        <v>-1293.075952899663</v>
      </c>
      <c r="E480" s="22">
        <f t="shared" si="186"/>
        <v>32103941.754862286</v>
      </c>
      <c r="F480" s="32">
        <f t="shared" si="182"/>
        <v>3.8965807295376909E-3</v>
      </c>
    </row>
    <row r="481" spans="1:6" outlineLevel="1" x14ac:dyDescent="0.2">
      <c r="A481" s="36">
        <f t="shared" si="187"/>
        <v>360</v>
      </c>
      <c r="B481" s="22">
        <f t="shared" si="183"/>
        <v>-166038.39974568321</v>
      </c>
      <c r="C481" s="22">
        <f t="shared" si="184"/>
        <v>-165393.92894935663</v>
      </c>
      <c r="D481" s="22">
        <f t="shared" si="185"/>
        <v>-644.47079632658904</v>
      </c>
      <c r="E481" s="22">
        <f t="shared" si="186"/>
        <v>31938547.82591293</v>
      </c>
      <c r="F481" s="32">
        <f t="shared" si="182"/>
        <v>3.8965807295376909E-3</v>
      </c>
    </row>
  </sheetData>
  <mergeCells count="1">
    <mergeCell ref="D4:E4"/>
  </mergeCells>
  <pageMargins left="0.7" right="0.7" top="0.75" bottom="0.75" header="0.3" footer="0.3"/>
  <pageSetup scale="1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935D5-B69F-A646-B0A2-ECA14E0BC898}">
  <dimension ref="B1:R123"/>
  <sheetViews>
    <sheetView topLeftCell="A107" workbookViewId="0">
      <selection activeCell="P123" sqref="P123"/>
    </sheetView>
  </sheetViews>
  <sheetFormatPr baseColWidth="10" defaultColWidth="9.1640625" defaultRowHeight="12.75" customHeight="1" x14ac:dyDescent="0.15"/>
  <cols>
    <col min="1" max="14" width="9.1640625" style="1"/>
    <col min="15" max="15" width="11.33203125" style="1" customWidth="1"/>
    <col min="16" max="17" width="32.5" style="1" customWidth="1"/>
    <col min="18" max="18" width="25.1640625" style="1" customWidth="1"/>
    <col min="19" max="16384" width="9.1640625" style="1"/>
  </cols>
  <sheetData>
    <row r="1" spans="2:18" ht="12.75" customHeight="1" thickBot="1" x14ac:dyDescent="0.2"/>
    <row r="2" spans="2:18" ht="12.75" customHeight="1" x14ac:dyDescent="0.15">
      <c r="O2" s="2" t="s">
        <v>12</v>
      </c>
      <c r="P2" s="3" t="s">
        <v>13</v>
      </c>
      <c r="Q2" s="3" t="s">
        <v>14</v>
      </c>
      <c r="R2" s="4" t="s">
        <v>15</v>
      </c>
    </row>
    <row r="3" spans="2:18" ht="12.75" customHeight="1" x14ac:dyDescent="0.15">
      <c r="O3" s="5">
        <v>43573</v>
      </c>
      <c r="P3" s="6">
        <v>2.47975E-2</v>
      </c>
      <c r="Q3" s="6">
        <v>2.6008799999999999E-2</v>
      </c>
      <c r="R3" s="7">
        <v>2.43057E-2</v>
      </c>
    </row>
    <row r="4" spans="2:18" ht="12.75" customHeight="1" x14ac:dyDescent="0.15">
      <c r="O4" s="5">
        <v>43605</v>
      </c>
      <c r="P4" s="6">
        <v>2.47975E-2</v>
      </c>
      <c r="Q4" s="6">
        <v>2.5903800000000001E-2</v>
      </c>
      <c r="R4" s="7">
        <v>2.4280599999999999E-2</v>
      </c>
    </row>
    <row r="5" spans="2:18" ht="12.75" customHeight="1" x14ac:dyDescent="0.15">
      <c r="O5" s="5">
        <v>43634</v>
      </c>
      <c r="P5" s="6">
        <v>2.4773400000000001E-2</v>
      </c>
      <c r="Q5" s="6">
        <v>2.58087E-2</v>
      </c>
      <c r="R5" s="7">
        <v>2.4280599999999999E-2</v>
      </c>
    </row>
    <row r="6" spans="2:18" ht="12.75" customHeight="1" x14ac:dyDescent="0.15">
      <c r="O6" s="5">
        <v>43664</v>
      </c>
      <c r="P6" s="6">
        <v>2.4735E-2</v>
      </c>
      <c r="Q6" s="6">
        <v>2.5710299999999998E-2</v>
      </c>
      <c r="R6" s="7">
        <v>2.3990899999999999E-2</v>
      </c>
    </row>
    <row r="7" spans="2:18" ht="12.75" customHeight="1" x14ac:dyDescent="0.15">
      <c r="O7" s="5">
        <v>43696</v>
      </c>
      <c r="P7" s="6">
        <v>2.46222E-2</v>
      </c>
      <c r="Q7" s="6">
        <v>2.5652700000000001E-2</v>
      </c>
      <c r="R7" s="7">
        <v>2.38979E-2</v>
      </c>
    </row>
    <row r="8" spans="2:18" ht="12.75" customHeight="1" x14ac:dyDescent="0.15">
      <c r="B8" s="8" t="s">
        <v>16</v>
      </c>
      <c r="O8" s="5">
        <v>43726</v>
      </c>
      <c r="P8" s="6">
        <v>2.4407700000000001E-2</v>
      </c>
      <c r="Q8" s="6">
        <v>2.5598800000000001E-2</v>
      </c>
      <c r="R8" s="7">
        <v>2.38979E-2</v>
      </c>
    </row>
    <row r="9" spans="2:18" ht="12.75" customHeight="1" x14ac:dyDescent="0.15">
      <c r="B9" s="9" t="s">
        <v>17</v>
      </c>
      <c r="O9" s="5">
        <v>43756</v>
      </c>
      <c r="P9" s="6">
        <v>2.4185600000000002E-2</v>
      </c>
      <c r="Q9" s="6">
        <v>2.5544799999999999E-2</v>
      </c>
      <c r="R9" s="7">
        <v>2.40199E-2</v>
      </c>
    </row>
    <row r="10" spans="2:18" ht="12.75" customHeight="1" x14ac:dyDescent="0.15">
      <c r="O10" s="5">
        <v>43787</v>
      </c>
      <c r="P10" s="6">
        <v>2.4080600000000001E-2</v>
      </c>
      <c r="Q10" s="6">
        <v>2.5482000000000001E-2</v>
      </c>
      <c r="R10" s="7">
        <v>2.3625400000000001E-2</v>
      </c>
    </row>
    <row r="11" spans="2:18" ht="12.75" customHeight="1" x14ac:dyDescent="0.15">
      <c r="B11" s="1" t="s">
        <v>18</v>
      </c>
      <c r="O11" s="5">
        <v>43817</v>
      </c>
      <c r="P11" s="6">
        <v>2.4084000000000001E-2</v>
      </c>
      <c r="Q11" s="6">
        <v>2.5421300000000001E-2</v>
      </c>
      <c r="R11" s="7">
        <v>2.3108900000000002E-2</v>
      </c>
    </row>
    <row r="12" spans="2:18" ht="12.75" customHeight="1" x14ac:dyDescent="0.15">
      <c r="B12" s="1" t="s">
        <v>19</v>
      </c>
      <c r="O12" s="5">
        <v>43850</v>
      </c>
      <c r="P12" s="6">
        <v>2.41806E-2</v>
      </c>
      <c r="Q12" s="6">
        <v>2.5354399999999999E-2</v>
      </c>
      <c r="R12" s="7">
        <v>2.2972900000000001E-2</v>
      </c>
    </row>
    <row r="13" spans="2:18" ht="12.75" customHeight="1" x14ac:dyDescent="0.15">
      <c r="O13" s="5">
        <v>43879</v>
      </c>
      <c r="P13" s="6">
        <v>2.42134E-2</v>
      </c>
      <c r="Q13" s="6">
        <v>2.5038600000000001E-2</v>
      </c>
      <c r="R13" s="7">
        <v>2.2972900000000001E-2</v>
      </c>
    </row>
    <row r="14" spans="2:18" ht="12.75" customHeight="1" x14ac:dyDescent="0.15">
      <c r="O14" s="5">
        <v>43908</v>
      </c>
      <c r="P14" s="6">
        <v>2.4071599999999999E-2</v>
      </c>
      <c r="Q14" s="6">
        <v>2.47228E-2</v>
      </c>
      <c r="R14" s="7">
        <v>2.2344300000000001E-2</v>
      </c>
    </row>
    <row r="15" spans="2:18" ht="12.75" customHeight="1" x14ac:dyDescent="0.15">
      <c r="O15" s="5">
        <v>43941</v>
      </c>
      <c r="P15" s="6">
        <v>2.3785500000000001E-2</v>
      </c>
      <c r="Q15" s="6">
        <v>2.43634E-2</v>
      </c>
      <c r="R15" s="7">
        <v>2.2218600000000002E-2</v>
      </c>
    </row>
    <row r="16" spans="2:18" ht="12.75" customHeight="1" x14ac:dyDescent="0.15">
      <c r="O16" s="5">
        <v>43969</v>
      </c>
      <c r="P16" s="6">
        <v>2.3438199999999999E-2</v>
      </c>
      <c r="Q16" s="6">
        <v>2.4166199999999999E-2</v>
      </c>
      <c r="R16" s="7">
        <v>2.2218600000000002E-2</v>
      </c>
    </row>
    <row r="17" spans="15:18" ht="12.75" customHeight="1" x14ac:dyDescent="0.15">
      <c r="O17" s="5">
        <v>44000</v>
      </c>
      <c r="P17" s="6">
        <v>2.30695E-2</v>
      </c>
      <c r="Q17" s="6">
        <v>2.3947900000000001E-2</v>
      </c>
      <c r="R17" s="7">
        <v>2.1461999999999998E-2</v>
      </c>
    </row>
    <row r="18" spans="15:18" ht="12.75" customHeight="1" x14ac:dyDescent="0.15">
      <c r="O18" s="5">
        <v>44032</v>
      </c>
      <c r="P18" s="6">
        <v>2.2748399999999998E-2</v>
      </c>
      <c r="Q18" s="6">
        <v>2.37226E-2</v>
      </c>
      <c r="R18" s="7">
        <v>2.1461999999999998E-2</v>
      </c>
    </row>
    <row r="19" spans="15:18" ht="12.75" customHeight="1" x14ac:dyDescent="0.15">
      <c r="O19" s="5">
        <v>44061</v>
      </c>
      <c r="P19" s="6">
        <v>2.24946E-2</v>
      </c>
      <c r="Q19" s="6">
        <v>2.3574600000000001E-2</v>
      </c>
      <c r="R19" s="7">
        <v>2.1461999999999998E-2</v>
      </c>
    </row>
    <row r="20" spans="15:18" ht="12.75" customHeight="1" x14ac:dyDescent="0.15">
      <c r="O20" s="5">
        <v>44092</v>
      </c>
      <c r="P20" s="6">
        <v>2.2283399999999998E-2</v>
      </c>
      <c r="Q20" s="6">
        <v>2.3416300000000001E-2</v>
      </c>
      <c r="R20" s="7">
        <v>2.08027E-2</v>
      </c>
    </row>
    <row r="21" spans="15:18" ht="12.75" customHeight="1" x14ac:dyDescent="0.15">
      <c r="O21" s="5">
        <v>44123</v>
      </c>
      <c r="P21" s="6">
        <v>2.21447E-2</v>
      </c>
      <c r="Q21" s="6">
        <v>2.32581E-2</v>
      </c>
      <c r="R21" s="7">
        <v>2.08027E-2</v>
      </c>
    </row>
    <row r="22" spans="15:18" ht="12.75" customHeight="1" x14ac:dyDescent="0.15">
      <c r="O22" s="5">
        <v>44153</v>
      </c>
      <c r="P22" s="6">
        <v>2.2060799999999998E-2</v>
      </c>
      <c r="Q22" s="6">
        <v>2.3169700000000001E-2</v>
      </c>
      <c r="R22" s="7">
        <v>2.08027E-2</v>
      </c>
    </row>
    <row r="23" spans="15:18" ht="12.75" customHeight="1" x14ac:dyDescent="0.15">
      <c r="O23" s="5">
        <v>44183</v>
      </c>
      <c r="P23" s="6">
        <v>2.19852E-2</v>
      </c>
      <c r="Q23" s="6">
        <v>2.30812E-2</v>
      </c>
      <c r="R23" s="7">
        <v>2.0390100000000001E-2</v>
      </c>
    </row>
    <row r="24" spans="15:18" ht="12.75" customHeight="1" x14ac:dyDescent="0.15">
      <c r="O24" s="5">
        <v>44214</v>
      </c>
      <c r="P24" s="6">
        <v>2.1942199999999999E-2</v>
      </c>
      <c r="Q24" s="6">
        <v>2.2989800000000001E-2</v>
      </c>
      <c r="R24" s="7">
        <v>2.0390100000000001E-2</v>
      </c>
    </row>
    <row r="25" spans="15:18" ht="12.75" customHeight="1" x14ac:dyDescent="0.15">
      <c r="O25" s="5">
        <v>44245</v>
      </c>
      <c r="P25" s="6">
        <v>2.19262E-2</v>
      </c>
      <c r="Q25" s="6">
        <v>2.29648E-2</v>
      </c>
      <c r="R25" s="7">
        <v>2.0390100000000001E-2</v>
      </c>
    </row>
    <row r="26" spans="15:18" ht="12.75" customHeight="1" x14ac:dyDescent="0.15">
      <c r="O26" s="5">
        <v>44273</v>
      </c>
      <c r="P26" s="6">
        <v>2.1901899999999998E-2</v>
      </c>
      <c r="Q26" s="6">
        <v>2.2942299999999999E-2</v>
      </c>
      <c r="R26" s="7">
        <v>2.01742E-2</v>
      </c>
    </row>
    <row r="27" spans="15:18" ht="12.75" customHeight="1" x14ac:dyDescent="0.15">
      <c r="O27" s="5">
        <v>44305</v>
      </c>
      <c r="P27" s="6">
        <v>2.1895700000000001E-2</v>
      </c>
      <c r="Q27" s="6">
        <v>2.2916599999999999E-2</v>
      </c>
      <c r="R27" s="7">
        <v>2.01742E-2</v>
      </c>
    </row>
    <row r="28" spans="15:18" ht="12.75" customHeight="1" x14ac:dyDescent="0.15">
      <c r="O28" s="5">
        <v>44334</v>
      </c>
      <c r="P28" s="6">
        <v>2.19034E-2</v>
      </c>
      <c r="Q28" s="6">
        <v>2.29065E-2</v>
      </c>
      <c r="R28" s="7">
        <v>2.01742E-2</v>
      </c>
    </row>
    <row r="29" spans="15:18" ht="12.75" customHeight="1" x14ac:dyDescent="0.15">
      <c r="O29" s="5">
        <v>44365</v>
      </c>
      <c r="P29" s="6">
        <v>2.1895100000000001E-2</v>
      </c>
      <c r="Q29" s="6">
        <v>2.2895800000000001E-2</v>
      </c>
      <c r="R29" s="7">
        <v>2.02052E-2</v>
      </c>
    </row>
    <row r="30" spans="15:18" ht="12.75" customHeight="1" x14ac:dyDescent="0.15">
      <c r="O30" s="5">
        <v>44396</v>
      </c>
      <c r="P30" s="6">
        <v>2.18982E-2</v>
      </c>
      <c r="Q30" s="6">
        <v>2.2885099999999998E-2</v>
      </c>
      <c r="R30" s="7">
        <v>2.02052E-2</v>
      </c>
    </row>
    <row r="31" spans="15:18" ht="12.75" customHeight="1" x14ac:dyDescent="0.15">
      <c r="O31" s="5">
        <v>44426</v>
      </c>
      <c r="P31" s="6">
        <v>2.1912399999999999E-2</v>
      </c>
      <c r="Q31" s="6">
        <v>2.2888499999999999E-2</v>
      </c>
      <c r="R31" s="7">
        <v>2.02052E-2</v>
      </c>
    </row>
    <row r="32" spans="15:18" ht="12.75" customHeight="1" x14ac:dyDescent="0.15">
      <c r="O32" s="5">
        <v>44459</v>
      </c>
      <c r="P32" s="6">
        <v>2.19115E-2</v>
      </c>
      <c r="Q32" s="6">
        <v>2.2892099999999999E-2</v>
      </c>
      <c r="R32" s="7">
        <v>2.02343E-2</v>
      </c>
    </row>
    <row r="33" spans="2:18" ht="12.75" customHeight="1" x14ac:dyDescent="0.15">
      <c r="O33" s="5">
        <v>44487</v>
      </c>
      <c r="P33" s="6">
        <v>2.1921099999999999E-2</v>
      </c>
      <c r="Q33" s="6">
        <v>2.28953E-2</v>
      </c>
      <c r="R33" s="7">
        <v>2.02343E-2</v>
      </c>
    </row>
    <row r="34" spans="2:18" ht="12.75" customHeight="1" x14ac:dyDescent="0.15">
      <c r="O34" s="5">
        <v>44518</v>
      </c>
      <c r="P34" s="6">
        <v>2.1942400000000001E-2</v>
      </c>
      <c r="Q34" s="6">
        <v>2.2912800000000001E-2</v>
      </c>
      <c r="R34" s="7">
        <v>2.02343E-2</v>
      </c>
    </row>
    <row r="35" spans="2:18" ht="12.75" customHeight="1" x14ac:dyDescent="0.15">
      <c r="O35" s="5">
        <v>44550</v>
      </c>
      <c r="P35" s="6">
        <v>2.19495E-2</v>
      </c>
      <c r="Q35" s="6">
        <v>2.2930800000000001E-2</v>
      </c>
      <c r="R35" s="7">
        <v>2.0361000000000001E-2</v>
      </c>
    </row>
    <row r="36" spans="2:18" ht="12.75" customHeight="1" x14ac:dyDescent="0.15">
      <c r="O36" s="5">
        <v>44579</v>
      </c>
      <c r="P36" s="6">
        <v>2.1967799999999999E-2</v>
      </c>
      <c r="Q36" s="6">
        <v>2.2947200000000001E-2</v>
      </c>
      <c r="R36" s="7">
        <v>2.0361000000000001E-2</v>
      </c>
    </row>
    <row r="37" spans="2:18" ht="12.75" customHeight="1" x14ac:dyDescent="0.15">
      <c r="O37" s="5">
        <v>44610</v>
      </c>
      <c r="P37" s="6">
        <v>2.1997800000000001E-2</v>
      </c>
      <c r="Q37" s="6">
        <v>2.29789E-2</v>
      </c>
      <c r="R37" s="7">
        <v>2.0361000000000001E-2</v>
      </c>
    </row>
    <row r="38" spans="2:18" ht="12.75" customHeight="1" x14ac:dyDescent="0.15">
      <c r="B38" s="1" t="s">
        <v>20</v>
      </c>
      <c r="E38" s="10" t="s">
        <v>21</v>
      </c>
      <c r="O38" s="5">
        <v>44638</v>
      </c>
      <c r="P38" s="6">
        <v>2.20127E-2</v>
      </c>
      <c r="Q38" s="6">
        <v>2.30075E-2</v>
      </c>
      <c r="R38" s="7">
        <v>2.03863E-2</v>
      </c>
    </row>
    <row r="39" spans="2:18" ht="12.75" customHeight="1" x14ac:dyDescent="0.15">
      <c r="O39" s="5">
        <v>44669</v>
      </c>
      <c r="P39" s="6">
        <v>2.2039699999999999E-2</v>
      </c>
      <c r="Q39" s="6">
        <v>2.3039199999999999E-2</v>
      </c>
      <c r="R39" s="7">
        <v>2.03863E-2</v>
      </c>
    </row>
    <row r="40" spans="2:18" ht="12.75" customHeight="1" x14ac:dyDescent="0.15">
      <c r="O40" s="5">
        <v>44699</v>
      </c>
      <c r="P40" s="6">
        <v>2.2081900000000002E-2</v>
      </c>
      <c r="Q40" s="6">
        <v>2.3083800000000002E-2</v>
      </c>
      <c r="R40" s="7">
        <v>2.03863E-2</v>
      </c>
    </row>
    <row r="41" spans="2:18" ht="12.75" customHeight="1" x14ac:dyDescent="0.15">
      <c r="O41" s="5">
        <v>44732</v>
      </c>
      <c r="P41" s="6">
        <v>2.2111499999999999E-2</v>
      </c>
      <c r="Q41" s="6">
        <v>2.31332E-2</v>
      </c>
      <c r="R41" s="7">
        <v>2.04049E-2</v>
      </c>
    </row>
    <row r="42" spans="2:18" ht="12.75" customHeight="1" x14ac:dyDescent="0.15">
      <c r="O42" s="5">
        <v>44760</v>
      </c>
      <c r="P42" s="6">
        <v>2.21551E-2</v>
      </c>
      <c r="Q42" s="6">
        <v>2.31752E-2</v>
      </c>
      <c r="R42" s="7">
        <v>2.04049E-2</v>
      </c>
    </row>
    <row r="43" spans="2:18" ht="12.75" customHeight="1" x14ac:dyDescent="0.15">
      <c r="O43" s="5">
        <v>44791</v>
      </c>
      <c r="P43" s="6">
        <v>2.2213699999999999E-2</v>
      </c>
      <c r="Q43" s="6">
        <v>2.3235100000000002E-2</v>
      </c>
      <c r="R43" s="7">
        <v>2.04049E-2</v>
      </c>
    </row>
    <row r="44" spans="2:18" ht="12.75" customHeight="1" x14ac:dyDescent="0.15">
      <c r="O44" s="5">
        <v>44823</v>
      </c>
      <c r="P44" s="6">
        <v>2.2261300000000001E-2</v>
      </c>
      <c r="Q44" s="6">
        <v>2.3296799999999999E-2</v>
      </c>
      <c r="R44" s="7">
        <v>2.04049E-2</v>
      </c>
    </row>
    <row r="45" spans="2:18" ht="12.75" customHeight="1" x14ac:dyDescent="0.15">
      <c r="O45" s="5">
        <v>44852</v>
      </c>
      <c r="P45" s="6">
        <v>2.2324099999999999E-2</v>
      </c>
      <c r="Q45" s="6">
        <v>2.33528E-2</v>
      </c>
      <c r="R45" s="7">
        <v>2.0429599999999999E-2</v>
      </c>
    </row>
    <row r="46" spans="2:18" ht="12.75" customHeight="1" x14ac:dyDescent="0.15">
      <c r="O46" s="5">
        <v>44883</v>
      </c>
      <c r="P46" s="6">
        <v>2.24028E-2</v>
      </c>
      <c r="Q46" s="6">
        <v>2.3426900000000001E-2</v>
      </c>
      <c r="R46" s="7">
        <v>2.0429599999999999E-2</v>
      </c>
    </row>
    <row r="47" spans="2:18" ht="12.75" customHeight="1" x14ac:dyDescent="0.15">
      <c r="O47" s="5">
        <v>44914</v>
      </c>
      <c r="P47" s="6">
        <v>2.24712E-2</v>
      </c>
      <c r="Q47" s="6">
        <v>2.3501000000000001E-2</v>
      </c>
      <c r="R47" s="7">
        <v>2.0429599999999999E-2</v>
      </c>
    </row>
    <row r="48" spans="2:18" ht="12.75" customHeight="1" x14ac:dyDescent="0.15">
      <c r="O48" s="5">
        <v>44944</v>
      </c>
      <c r="P48" s="6">
        <v>2.25553E-2</v>
      </c>
      <c r="Q48" s="6">
        <v>2.3572800000000001E-2</v>
      </c>
      <c r="R48" s="7">
        <v>2.05545E-2</v>
      </c>
    </row>
    <row r="49" spans="15:18" ht="12.75" customHeight="1" x14ac:dyDescent="0.15">
      <c r="O49" s="5">
        <v>44977</v>
      </c>
      <c r="P49" s="6">
        <v>2.2654899999999999E-2</v>
      </c>
      <c r="Q49" s="6">
        <v>2.3668499999999999E-2</v>
      </c>
      <c r="R49" s="7">
        <v>2.05545E-2</v>
      </c>
    </row>
    <row r="50" spans="15:18" ht="12.75" customHeight="1" x14ac:dyDescent="0.15">
      <c r="O50" s="5">
        <v>45005</v>
      </c>
      <c r="P50" s="6">
        <v>2.2741399999999998E-2</v>
      </c>
      <c r="Q50" s="6">
        <v>2.3749800000000001E-2</v>
      </c>
      <c r="R50" s="7">
        <v>2.0564700000000002E-2</v>
      </c>
    </row>
    <row r="51" spans="15:18" ht="12.75" customHeight="1" x14ac:dyDescent="0.15">
      <c r="O51" s="5">
        <v>45034</v>
      </c>
      <c r="P51" s="6">
        <v>2.2838399999999998E-2</v>
      </c>
      <c r="Q51" s="6">
        <v>2.3833900000000002E-2</v>
      </c>
      <c r="R51" s="7">
        <v>2.0564700000000002E-2</v>
      </c>
    </row>
    <row r="52" spans="15:18" ht="12.75" customHeight="1" x14ac:dyDescent="0.15">
      <c r="O52" s="5">
        <v>45064</v>
      </c>
      <c r="P52" s="6">
        <v>2.2944300000000001E-2</v>
      </c>
      <c r="Q52" s="6">
        <v>2.3922800000000001E-2</v>
      </c>
      <c r="R52" s="7">
        <v>2.0564700000000002E-2</v>
      </c>
    </row>
    <row r="53" spans="15:18" ht="12.75" customHeight="1" x14ac:dyDescent="0.15">
      <c r="O53" s="5">
        <v>45096</v>
      </c>
      <c r="P53" s="6">
        <v>2.30339E-2</v>
      </c>
      <c r="Q53" s="6">
        <v>2.4017500000000001E-2</v>
      </c>
      <c r="R53" s="7">
        <v>2.0564700000000002E-2</v>
      </c>
    </row>
    <row r="54" spans="15:18" ht="12.75" customHeight="1" x14ac:dyDescent="0.15">
      <c r="O54" s="5">
        <v>45125</v>
      </c>
      <c r="P54" s="6">
        <v>2.3130499999999998E-2</v>
      </c>
      <c r="Q54" s="6">
        <v>2.4103400000000001E-2</v>
      </c>
      <c r="R54" s="7">
        <v>2.05843E-2</v>
      </c>
    </row>
    <row r="55" spans="15:18" ht="12.75" customHeight="1" x14ac:dyDescent="0.15">
      <c r="O55" s="5">
        <v>45156</v>
      </c>
      <c r="P55" s="6">
        <v>2.32348E-2</v>
      </c>
      <c r="Q55" s="6">
        <v>2.4197E-2</v>
      </c>
      <c r="R55" s="7">
        <v>2.05843E-2</v>
      </c>
    </row>
    <row r="56" spans="15:18" ht="12.75" customHeight="1" x14ac:dyDescent="0.15">
      <c r="O56" s="5">
        <v>45187</v>
      </c>
      <c r="P56" s="6">
        <v>2.3322599999999999E-2</v>
      </c>
      <c r="Q56" s="6">
        <v>2.4290599999999999E-2</v>
      </c>
      <c r="R56" s="7">
        <v>2.05843E-2</v>
      </c>
    </row>
    <row r="57" spans="15:18" ht="12.75" customHeight="1" x14ac:dyDescent="0.15">
      <c r="O57" s="5">
        <v>45217</v>
      </c>
      <c r="P57" s="6">
        <v>2.3418100000000001E-2</v>
      </c>
      <c r="Q57" s="6">
        <v>2.4381199999999999E-2</v>
      </c>
      <c r="R57" s="7">
        <v>2.05995E-2</v>
      </c>
    </row>
    <row r="58" spans="15:18" ht="12.75" customHeight="1" x14ac:dyDescent="0.15">
      <c r="O58" s="5">
        <v>45250</v>
      </c>
      <c r="P58" s="6">
        <v>2.3521400000000001E-2</v>
      </c>
      <c r="Q58" s="6">
        <v>2.44838E-2</v>
      </c>
      <c r="R58" s="7">
        <v>2.05995E-2</v>
      </c>
    </row>
    <row r="59" spans="15:18" ht="12.75" customHeight="1" x14ac:dyDescent="0.15">
      <c r="O59" s="5">
        <v>45278</v>
      </c>
      <c r="P59" s="6">
        <v>2.3607E-2</v>
      </c>
      <c r="Q59" s="6">
        <v>2.45708E-2</v>
      </c>
      <c r="R59" s="7">
        <v>2.05995E-2</v>
      </c>
    </row>
    <row r="60" spans="15:18" ht="12.75" customHeight="1" x14ac:dyDescent="0.15">
      <c r="O60" s="5">
        <v>45309</v>
      </c>
      <c r="P60" s="6">
        <v>2.3699100000000001E-2</v>
      </c>
      <c r="Q60" s="6">
        <v>2.46672E-2</v>
      </c>
      <c r="R60" s="7">
        <v>2.0613300000000001E-2</v>
      </c>
    </row>
    <row r="61" spans="15:18" ht="12.75" customHeight="1" x14ac:dyDescent="0.15">
      <c r="O61" s="5">
        <v>45341</v>
      </c>
      <c r="P61" s="6">
        <v>2.3797499999999999E-2</v>
      </c>
      <c r="Q61" s="6">
        <v>2.47707E-2</v>
      </c>
      <c r="R61" s="7">
        <v>2.0613300000000001E-2</v>
      </c>
    </row>
    <row r="62" spans="15:18" ht="12.75" customHeight="1" x14ac:dyDescent="0.15">
      <c r="O62" s="5">
        <v>45369</v>
      </c>
      <c r="P62" s="6">
        <v>2.38769E-2</v>
      </c>
      <c r="Q62" s="6">
        <v>2.48612E-2</v>
      </c>
      <c r="R62" s="7">
        <v>2.0613300000000001E-2</v>
      </c>
    </row>
    <row r="63" spans="15:18" ht="12.75" customHeight="1" x14ac:dyDescent="0.15">
      <c r="O63" s="5">
        <v>45400</v>
      </c>
      <c r="P63" s="6">
        <v>2.3963000000000002E-2</v>
      </c>
      <c r="Q63" s="6">
        <v>2.4961400000000002E-2</v>
      </c>
      <c r="R63" s="11"/>
    </row>
    <row r="64" spans="15:18" ht="12.75" customHeight="1" x14ac:dyDescent="0.15">
      <c r="O64" s="5">
        <v>45432</v>
      </c>
      <c r="P64" s="6">
        <v>2.4057100000000001E-2</v>
      </c>
      <c r="Q64" s="6">
        <v>2.50558E-2</v>
      </c>
      <c r="R64" s="11"/>
    </row>
    <row r="65" spans="15:18" ht="12.75" customHeight="1" x14ac:dyDescent="0.15">
      <c r="O65" s="5">
        <v>45461</v>
      </c>
      <c r="P65" s="6">
        <v>2.4133600000000002E-2</v>
      </c>
      <c r="Q65" s="6">
        <v>2.5141400000000001E-2</v>
      </c>
      <c r="R65" s="11"/>
    </row>
    <row r="66" spans="15:18" ht="12.75" customHeight="1" x14ac:dyDescent="0.15">
      <c r="O66" s="5">
        <v>45491</v>
      </c>
      <c r="P66" s="6">
        <v>2.4218E-2</v>
      </c>
      <c r="Q66" s="6">
        <v>2.5229999999999999E-2</v>
      </c>
      <c r="R66" s="11"/>
    </row>
    <row r="67" spans="15:18" ht="12.75" customHeight="1" x14ac:dyDescent="0.15">
      <c r="O67" s="5">
        <v>45523</v>
      </c>
      <c r="P67" s="6">
        <v>2.4310600000000002E-2</v>
      </c>
      <c r="Q67" s="6">
        <v>2.5314400000000001E-2</v>
      </c>
      <c r="R67" s="11"/>
    </row>
    <row r="68" spans="15:18" ht="12.75" customHeight="1" x14ac:dyDescent="0.15">
      <c r="O68" s="5">
        <v>45553</v>
      </c>
      <c r="P68" s="6">
        <v>2.4384800000000002E-2</v>
      </c>
      <c r="Q68" s="6">
        <v>2.5393599999999999E-2</v>
      </c>
      <c r="R68" s="11"/>
    </row>
    <row r="69" spans="15:18" ht="12.75" customHeight="1" x14ac:dyDescent="0.15">
      <c r="O69" s="5">
        <v>45583</v>
      </c>
      <c r="P69" s="6">
        <v>2.4465899999999999E-2</v>
      </c>
      <c r="Q69" s="6">
        <v>2.54728E-2</v>
      </c>
      <c r="R69" s="11"/>
    </row>
    <row r="70" spans="15:18" ht="12.75" customHeight="1" x14ac:dyDescent="0.15">
      <c r="O70" s="5">
        <v>45614</v>
      </c>
      <c r="P70" s="6">
        <v>2.4553800000000001E-2</v>
      </c>
      <c r="Q70" s="6">
        <v>2.5544299999999999E-2</v>
      </c>
      <c r="R70" s="11"/>
    </row>
    <row r="71" spans="15:18" ht="12.75" customHeight="1" x14ac:dyDescent="0.15">
      <c r="O71" s="5">
        <v>45644</v>
      </c>
      <c r="P71" s="6">
        <v>2.46229E-2</v>
      </c>
      <c r="Q71" s="6">
        <v>2.5613500000000001E-2</v>
      </c>
      <c r="R71" s="11"/>
    </row>
    <row r="72" spans="15:18" ht="12.75" customHeight="1" x14ac:dyDescent="0.15">
      <c r="O72" s="5">
        <v>45677</v>
      </c>
      <c r="P72" s="6">
        <v>2.4699100000000002E-2</v>
      </c>
      <c r="Q72" s="6">
        <v>2.56896E-2</v>
      </c>
      <c r="R72" s="11"/>
    </row>
    <row r="73" spans="15:18" ht="12.75" customHeight="1" x14ac:dyDescent="0.15">
      <c r="O73" s="5">
        <v>45706</v>
      </c>
      <c r="P73" s="6">
        <v>2.47811E-2</v>
      </c>
      <c r="Q73" s="6">
        <v>2.5749899999999999E-2</v>
      </c>
      <c r="R73" s="11"/>
    </row>
    <row r="74" spans="15:18" ht="12.75" customHeight="1" x14ac:dyDescent="0.15">
      <c r="O74" s="5">
        <v>45734</v>
      </c>
      <c r="P74" s="6">
        <v>2.4843500000000001E-2</v>
      </c>
      <c r="Q74" s="6">
        <v>2.58081E-2</v>
      </c>
      <c r="R74" s="11"/>
    </row>
    <row r="75" spans="15:18" ht="12.75" customHeight="1" x14ac:dyDescent="0.15">
      <c r="O75" s="5">
        <v>45765</v>
      </c>
      <c r="P75" s="6">
        <v>2.49056E-2</v>
      </c>
      <c r="Q75" s="6">
        <v>2.5872599999999999E-2</v>
      </c>
      <c r="R75" s="11"/>
    </row>
    <row r="76" spans="15:18" ht="12.75" customHeight="1" x14ac:dyDescent="0.15">
      <c r="O76" s="5">
        <v>45796</v>
      </c>
      <c r="P76" s="6">
        <v>2.49898E-2</v>
      </c>
      <c r="Q76" s="6">
        <v>2.5943000000000001E-2</v>
      </c>
      <c r="R76" s="11"/>
    </row>
    <row r="77" spans="15:18" ht="12.75" customHeight="1" x14ac:dyDescent="0.15">
      <c r="O77" s="5">
        <v>45826</v>
      </c>
      <c r="P77" s="6">
        <v>2.5048299999999999E-2</v>
      </c>
      <c r="Q77" s="6">
        <v>2.6011900000000001E-2</v>
      </c>
      <c r="R77" s="11"/>
    </row>
    <row r="78" spans="15:18" ht="12.75" customHeight="1" x14ac:dyDescent="0.15">
      <c r="O78" s="5">
        <v>45856</v>
      </c>
      <c r="P78" s="6">
        <v>2.5114899999999999E-2</v>
      </c>
      <c r="Q78" s="6">
        <v>2.6080900000000001E-2</v>
      </c>
      <c r="R78" s="11"/>
    </row>
    <row r="79" spans="15:18" ht="12.75" customHeight="1" x14ac:dyDescent="0.15">
      <c r="O79" s="5">
        <v>45887</v>
      </c>
      <c r="P79" s="6">
        <v>2.5191000000000002E-2</v>
      </c>
      <c r="Q79" s="6">
        <v>2.61499E-2</v>
      </c>
      <c r="R79" s="11"/>
    </row>
    <row r="80" spans="15:18" ht="12.75" customHeight="1" x14ac:dyDescent="0.15">
      <c r="O80" s="5">
        <v>45918</v>
      </c>
      <c r="P80" s="6">
        <v>2.52526E-2</v>
      </c>
      <c r="Q80" s="6">
        <v>2.62189E-2</v>
      </c>
      <c r="R80" s="11"/>
    </row>
    <row r="81" spans="15:18" ht="12.75" customHeight="1" x14ac:dyDescent="0.15">
      <c r="O81" s="5">
        <v>45950</v>
      </c>
      <c r="P81" s="6">
        <v>2.53244E-2</v>
      </c>
      <c r="Q81" s="6">
        <v>2.62901E-2</v>
      </c>
      <c r="R81" s="11"/>
    </row>
    <row r="82" spans="15:18" ht="12.75" customHeight="1" x14ac:dyDescent="0.15">
      <c r="O82" s="5">
        <v>45979</v>
      </c>
      <c r="P82" s="6">
        <v>2.5405299999999999E-2</v>
      </c>
      <c r="Q82" s="6">
        <v>2.63596E-2</v>
      </c>
      <c r="R82" s="11"/>
    </row>
    <row r="83" spans="15:18" ht="12.75" customHeight="1" x14ac:dyDescent="0.15">
      <c r="O83" s="5">
        <v>46009</v>
      </c>
      <c r="P83" s="6">
        <v>2.54705E-2</v>
      </c>
      <c r="Q83" s="6">
        <v>2.64315E-2</v>
      </c>
      <c r="R83" s="11"/>
    </row>
    <row r="84" spans="15:18" ht="12.75" customHeight="1" x14ac:dyDescent="0.15">
      <c r="O84" s="5">
        <v>46041</v>
      </c>
      <c r="P84" s="6">
        <v>2.5544600000000001E-2</v>
      </c>
      <c r="Q84" s="6">
        <v>2.6508299999999999E-2</v>
      </c>
      <c r="R84" s="11"/>
    </row>
    <row r="85" spans="15:18" ht="12.75" customHeight="1" x14ac:dyDescent="0.15">
      <c r="O85" s="5">
        <v>46071</v>
      </c>
      <c r="P85" s="6">
        <v>2.5626400000000001E-2</v>
      </c>
      <c r="Q85" s="6">
        <v>2.6583099999999998E-2</v>
      </c>
      <c r="R85" s="11"/>
    </row>
    <row r="86" spans="15:18" ht="12.75" customHeight="1" x14ac:dyDescent="0.15">
      <c r="O86" s="5">
        <v>46099</v>
      </c>
      <c r="P86" s="6">
        <v>2.5690500000000002E-2</v>
      </c>
      <c r="Q86" s="6">
        <v>2.6653E-2</v>
      </c>
      <c r="R86" s="11"/>
    </row>
    <row r="87" spans="15:18" ht="12.75" customHeight="1" x14ac:dyDescent="0.15">
      <c r="O87" s="5">
        <v>46132</v>
      </c>
      <c r="P87" s="6">
        <v>2.5762199999999999E-2</v>
      </c>
      <c r="Q87" s="6">
        <v>2.67353E-2</v>
      </c>
      <c r="R87" s="11"/>
    </row>
    <row r="88" spans="15:18" ht="12.75" customHeight="1" x14ac:dyDescent="0.15">
      <c r="O88" s="5">
        <v>46160</v>
      </c>
      <c r="P88" s="6">
        <v>2.5840599999999998E-2</v>
      </c>
      <c r="Q88" s="6">
        <v>2.6798599999999999E-2</v>
      </c>
      <c r="R88" s="11"/>
    </row>
    <row r="89" spans="15:18" ht="12.75" customHeight="1" x14ac:dyDescent="0.15">
      <c r="O89" s="5">
        <v>46191</v>
      </c>
      <c r="P89" s="6">
        <v>2.59016E-2</v>
      </c>
      <c r="Q89" s="6">
        <v>2.6868699999999999E-2</v>
      </c>
      <c r="R89" s="11"/>
    </row>
    <row r="90" spans="15:18" ht="12.75" customHeight="1" x14ac:dyDescent="0.15">
      <c r="O90" s="5">
        <v>46223</v>
      </c>
      <c r="P90" s="6">
        <v>2.5970199999999999E-2</v>
      </c>
      <c r="Q90" s="6">
        <v>2.6941099999999999E-2</v>
      </c>
      <c r="R90" s="11"/>
    </row>
    <row r="91" spans="15:18" ht="12.75" customHeight="1" x14ac:dyDescent="0.15">
      <c r="O91" s="5">
        <v>46252</v>
      </c>
      <c r="P91" s="6">
        <v>2.60453E-2</v>
      </c>
      <c r="Q91" s="6">
        <v>2.69999E-2</v>
      </c>
      <c r="R91" s="11"/>
    </row>
    <row r="92" spans="15:18" ht="12.75" customHeight="1" x14ac:dyDescent="0.15">
      <c r="O92" s="5">
        <v>46283</v>
      </c>
      <c r="P92" s="6">
        <v>2.6102299999999998E-2</v>
      </c>
      <c r="Q92" s="6">
        <v>2.7062800000000001E-2</v>
      </c>
      <c r="R92" s="11"/>
    </row>
    <row r="93" spans="15:18" ht="12.75" customHeight="1" x14ac:dyDescent="0.15">
      <c r="O93" s="5">
        <v>46314</v>
      </c>
      <c r="P93" s="6">
        <v>2.6165799999999999E-2</v>
      </c>
      <c r="Q93" s="6">
        <v>2.7125699999999999E-2</v>
      </c>
      <c r="R93" s="11"/>
    </row>
    <row r="94" spans="15:18" ht="12.75" customHeight="1" x14ac:dyDescent="0.15">
      <c r="O94" s="5">
        <v>46344</v>
      </c>
      <c r="P94" s="6">
        <v>2.62352E-2</v>
      </c>
      <c r="Q94" s="6">
        <v>2.7179600000000002E-2</v>
      </c>
      <c r="R94" s="11"/>
    </row>
    <row r="95" spans="15:18" ht="12.75" customHeight="1" x14ac:dyDescent="0.15">
      <c r="O95" s="5">
        <v>46374</v>
      </c>
      <c r="P95" s="6">
        <v>2.6285599999999999E-2</v>
      </c>
      <c r="Q95" s="6">
        <v>2.72336E-2</v>
      </c>
      <c r="R95" s="11"/>
    </row>
    <row r="96" spans="15:18" ht="12.75" customHeight="1" x14ac:dyDescent="0.15">
      <c r="O96" s="5">
        <v>46405</v>
      </c>
      <c r="P96" s="6">
        <v>2.6342299999999999E-2</v>
      </c>
      <c r="Q96" s="6">
        <v>2.7289299999999999E-2</v>
      </c>
      <c r="R96" s="11"/>
    </row>
    <row r="97" spans="15:18" ht="12.75" customHeight="1" x14ac:dyDescent="0.15">
      <c r="O97" s="5">
        <v>46436</v>
      </c>
      <c r="P97" s="6">
        <v>2.6405100000000001E-2</v>
      </c>
      <c r="Q97" s="6">
        <v>2.7338000000000001E-2</v>
      </c>
      <c r="R97" s="11"/>
    </row>
    <row r="98" spans="15:18" ht="12.75" customHeight="1" x14ac:dyDescent="0.15">
      <c r="O98" s="5">
        <v>46464</v>
      </c>
      <c r="P98" s="6">
        <v>2.6449199999999999E-2</v>
      </c>
      <c r="Q98" s="6">
        <v>2.7381900000000001E-2</v>
      </c>
      <c r="R98" s="11"/>
    </row>
    <row r="99" spans="15:18" ht="12.75" customHeight="1" x14ac:dyDescent="0.15">
      <c r="O99" s="5">
        <v>46496</v>
      </c>
      <c r="P99" s="6">
        <v>2.6500699999999999E-2</v>
      </c>
      <c r="Q99" s="6">
        <v>2.7432100000000001E-2</v>
      </c>
      <c r="R99" s="11"/>
    </row>
    <row r="100" spans="15:18" ht="12.75" customHeight="1" x14ac:dyDescent="0.15">
      <c r="O100" s="5">
        <v>46525</v>
      </c>
      <c r="P100" s="6">
        <v>2.6560199999999999E-2</v>
      </c>
      <c r="Q100" s="6">
        <v>2.74843E-2</v>
      </c>
      <c r="R100" s="11"/>
    </row>
    <row r="101" spans="15:18" ht="12.75" customHeight="1" x14ac:dyDescent="0.15">
      <c r="O101" s="5">
        <v>46556</v>
      </c>
      <c r="P101" s="6">
        <v>2.66051E-2</v>
      </c>
      <c r="Q101" s="6">
        <v>2.7539999999999999E-2</v>
      </c>
      <c r="R101" s="11"/>
    </row>
    <row r="102" spans="15:18" ht="12.75" customHeight="1" x14ac:dyDescent="0.15">
      <c r="O102" s="5">
        <v>46587</v>
      </c>
      <c r="P102" s="6">
        <v>2.6660400000000001E-2</v>
      </c>
      <c r="Q102" s="6">
        <v>2.75958E-2</v>
      </c>
      <c r="R102" s="11"/>
    </row>
    <row r="103" spans="15:18" ht="12.75" customHeight="1" x14ac:dyDescent="0.15">
      <c r="O103" s="5">
        <v>46617</v>
      </c>
      <c r="P103" s="6">
        <v>2.6726699999999999E-2</v>
      </c>
      <c r="Q103" s="6">
        <v>2.76566E-2</v>
      </c>
      <c r="R103" s="11"/>
    </row>
    <row r="104" spans="15:18" ht="12.75" customHeight="1" x14ac:dyDescent="0.15">
      <c r="O104" s="5">
        <v>46650</v>
      </c>
      <c r="P104" s="6">
        <v>2.6780499999999999E-2</v>
      </c>
      <c r="Q104" s="6">
        <v>2.7723399999999999E-2</v>
      </c>
      <c r="R104" s="11"/>
    </row>
    <row r="105" spans="15:18" ht="12.75" customHeight="1" x14ac:dyDescent="0.15">
      <c r="O105" s="5">
        <v>46678</v>
      </c>
      <c r="P105" s="6">
        <v>2.6844699999999999E-2</v>
      </c>
      <c r="Q105" s="6">
        <v>2.7780200000000001E-2</v>
      </c>
      <c r="R105" s="11"/>
    </row>
    <row r="106" spans="15:18" ht="12.75" customHeight="1" x14ac:dyDescent="0.15">
      <c r="O106" s="5">
        <v>46709</v>
      </c>
      <c r="P106" s="6">
        <v>2.6919999999999999E-2</v>
      </c>
      <c r="Q106" s="6">
        <v>2.78494E-2</v>
      </c>
      <c r="R106" s="11"/>
    </row>
    <row r="107" spans="15:18" ht="12.75" customHeight="1" x14ac:dyDescent="0.15">
      <c r="O107" s="5">
        <v>46741</v>
      </c>
      <c r="P107" s="6">
        <v>2.6982300000000001E-2</v>
      </c>
      <c r="Q107" s="6">
        <v>2.7920799999999999E-2</v>
      </c>
      <c r="R107" s="11"/>
    </row>
    <row r="108" spans="15:18" ht="12.75" customHeight="1" x14ac:dyDescent="0.15">
      <c r="O108" s="5">
        <v>46770</v>
      </c>
      <c r="P108" s="6">
        <v>2.7054399999999999E-2</v>
      </c>
      <c r="Q108" s="6">
        <v>2.79855E-2</v>
      </c>
      <c r="R108" s="11"/>
    </row>
    <row r="109" spans="15:18" ht="12.75" customHeight="1" x14ac:dyDescent="0.15">
      <c r="O109" s="5">
        <v>46801</v>
      </c>
      <c r="P109" s="6">
        <v>2.7135900000000001E-2</v>
      </c>
      <c r="Q109" s="6">
        <v>2.8062400000000001E-2</v>
      </c>
      <c r="R109" s="11"/>
    </row>
    <row r="110" spans="15:18" ht="12.75" customHeight="1" x14ac:dyDescent="0.15">
      <c r="O110" s="5">
        <v>46832</v>
      </c>
      <c r="P110" s="6">
        <v>2.7202199999999999E-2</v>
      </c>
      <c r="Q110" s="6">
        <v>2.8139299999999999E-2</v>
      </c>
      <c r="R110" s="11"/>
    </row>
    <row r="111" spans="15:18" ht="12.75" customHeight="1" x14ac:dyDescent="0.15">
      <c r="O111" s="5">
        <v>46861</v>
      </c>
      <c r="P111" s="6">
        <v>2.7275299999999999E-2</v>
      </c>
      <c r="Q111" s="6">
        <v>2.8211199999999999E-2</v>
      </c>
      <c r="R111" s="11"/>
    </row>
    <row r="112" spans="15:18" ht="12.75" customHeight="1" x14ac:dyDescent="0.15">
      <c r="O112" s="5">
        <v>46891</v>
      </c>
      <c r="P112" s="6">
        <v>2.7354099999999999E-2</v>
      </c>
      <c r="Q112" s="6">
        <v>2.8273099999999999E-2</v>
      </c>
      <c r="R112" s="11"/>
    </row>
    <row r="113" spans="15:18" ht="12.75" customHeight="1" x14ac:dyDescent="0.15">
      <c r="O113" s="5">
        <v>46923</v>
      </c>
      <c r="P113" s="6">
        <v>2.74147E-2</v>
      </c>
      <c r="Q113" s="6">
        <v>2.8339099999999999E-2</v>
      </c>
      <c r="R113" s="11"/>
    </row>
    <row r="114" spans="15:18" ht="12.75" customHeight="1" x14ac:dyDescent="0.15">
      <c r="O114" s="5">
        <v>46952</v>
      </c>
      <c r="P114" s="6">
        <v>2.7479099999999999E-2</v>
      </c>
      <c r="Q114" s="6">
        <v>2.8398900000000001E-2</v>
      </c>
      <c r="R114" s="11"/>
    </row>
    <row r="115" spans="15:18" ht="12.75" customHeight="1" x14ac:dyDescent="0.15">
      <c r="O115" s="5">
        <v>46983</v>
      </c>
      <c r="P115" s="6">
        <v>2.7547100000000001E-2</v>
      </c>
      <c r="Q115" s="6">
        <v>2.8449200000000001E-2</v>
      </c>
      <c r="R115" s="11"/>
    </row>
    <row r="116" spans="15:18" ht="12.75" customHeight="1" x14ac:dyDescent="0.15">
      <c r="O116" s="5">
        <v>47014</v>
      </c>
      <c r="P116" s="6">
        <v>2.7594500000000001E-2</v>
      </c>
      <c r="Q116" s="6">
        <v>2.84996E-2</v>
      </c>
      <c r="R116" s="11"/>
    </row>
    <row r="117" spans="15:18" ht="12.75" customHeight="1" x14ac:dyDescent="0.15">
      <c r="O117" s="5">
        <v>47044</v>
      </c>
      <c r="P117" s="6">
        <v>2.7643899999999999E-2</v>
      </c>
      <c r="Q117" s="6">
        <v>2.8548299999999999E-2</v>
      </c>
      <c r="R117" s="11"/>
    </row>
    <row r="118" spans="15:18" ht="12.75" customHeight="1" x14ac:dyDescent="0.15">
      <c r="O118" s="5">
        <v>47077</v>
      </c>
      <c r="P118" s="6">
        <v>2.7694900000000001E-2</v>
      </c>
      <c r="Q118" s="6">
        <v>2.8588200000000001E-2</v>
      </c>
      <c r="R118" s="11"/>
    </row>
    <row r="119" spans="15:18" ht="12.75" customHeight="1" x14ac:dyDescent="0.15">
      <c r="O119" s="5">
        <v>47105</v>
      </c>
      <c r="P119" s="6">
        <v>2.77214E-2</v>
      </c>
      <c r="Q119" s="6">
        <v>2.8622100000000001E-2</v>
      </c>
      <c r="R119" s="11"/>
    </row>
    <row r="120" spans="15:18" ht="12.75" customHeight="1" x14ac:dyDescent="0.15">
      <c r="O120" s="5">
        <v>47136</v>
      </c>
      <c r="P120" s="6">
        <v>2.77472E-2</v>
      </c>
      <c r="Q120" s="6">
        <v>2.86597E-2</v>
      </c>
      <c r="R120" s="11"/>
    </row>
    <row r="121" spans="15:18" ht="12.75" customHeight="1" x14ac:dyDescent="0.15">
      <c r="O121" s="5">
        <v>47168</v>
      </c>
      <c r="P121" s="6">
        <v>2.77723E-2</v>
      </c>
      <c r="Q121" s="6">
        <v>2.8686199999999999E-2</v>
      </c>
      <c r="R121" s="11"/>
    </row>
    <row r="122" spans="15:18" ht="12.75" customHeight="1" x14ac:dyDescent="0.15">
      <c r="O122" s="5">
        <v>47196</v>
      </c>
      <c r="P122" s="6">
        <v>2.7771899999999999E-2</v>
      </c>
      <c r="Q122" s="6">
        <v>2.87093E-2</v>
      </c>
      <c r="R122" s="11"/>
    </row>
    <row r="123" spans="15:18" ht="12.75" customHeight="1" thickBot="1" x14ac:dyDescent="0.2">
      <c r="O123" s="12">
        <v>47226</v>
      </c>
      <c r="P123" s="13">
        <v>2.7774199999999999E-2</v>
      </c>
      <c r="Q123" s="13">
        <v>2.8734099999999999E-2</v>
      </c>
      <c r="R123" s="14"/>
    </row>
  </sheetData>
  <hyperlinks>
    <hyperlink ref="E38:J38" r:id="rId1" tooltip="Click to visit Chatham Rates" display="https://rates.chathamfinancial.com/us-market/forward-curve" xr:uid="{6A49287A-3BFD-AA40-BCD6-6E1E464B3455}"/>
  </hyperlinks>
  <pageMargins left="0.75" right="0.75" top="1" bottom="1" header="0.5" footer="0.5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</vt:lpstr>
      <vt:lpstr>US Market Projections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Ong, Geoffrey</dc:creator>
  <cp:lastModifiedBy>Ong, Geoffrey</cp:lastModifiedBy>
  <dcterms:created xsi:type="dcterms:W3CDTF">2019-04-17T14:47:37Z</dcterms:created>
  <dcterms:modified xsi:type="dcterms:W3CDTF">2019-04-30T01:32:07Z</dcterms:modified>
</cp:coreProperties>
</file>